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stmicroelectronics-my.sharepoint.com/personal/frederic_leste_st_com/Documents/Documents/MMS/panther/DDR/pour client/New format/"/>
    </mc:Choice>
  </mc:AlternateContent>
  <xr:revisionPtr revIDLastSave="15" documentId="13_ncr:1_{A6E801CF-AFA4-4B3E-80CF-6AB0DF6456A0}" xr6:coauthVersionLast="47" xr6:coauthVersionMax="47" xr10:uidLastSave="{6DF11905-BBAF-42F5-8257-BC769423AA8F}"/>
  <bookViews>
    <workbookView xWindow="-96" yWindow="-96" windowWidth="23232" windowHeight="12552" activeTab="1" xr2:uid="{00000000-000D-0000-FFFF-FFFF00000000}"/>
  </bookViews>
  <sheets>
    <sheet name="Info" sheetId="10" r:id="rId1"/>
    <sheet name="DDR4" sheetId="1" r:id="rId2"/>
    <sheet name="Classified as UnClassified" sheetId="11" state="hidden" r:id="rId3"/>
    <sheet name="xl_DCF_History" sheetId="6" state="veryHidden" r:id="rId4"/>
  </sheets>
  <definedNames>
    <definedName name="_xlnm._FilterDatabase" localSheetId="1" hidden="1">'DDR4'!$B$2:$U$2</definedName>
    <definedName name="_xlnm._FilterDatabase" localSheetId="0" hidden="1">Info!$A$2:$D$2</definedName>
    <definedName name="CLOCK_1_LENGHTS">'DDR4'!$G$7:$G$8</definedName>
    <definedName name="CLOCK_2_LENGHTS">'DDR4'!$K$7:$K$8</definedName>
    <definedName name="DQS0_1_LENGTHS">'DDR4'!$G$48:$G$49</definedName>
    <definedName name="DQS0_2_LENGTHS">'DDR4'!$K$48:$K$49</definedName>
    <definedName name="DQS1_1_LENGTHS">'DDR4'!$G$59:$G$60</definedName>
    <definedName name="DQS1_2_LENGTHS">'DDR4'!$K$59:$K$60</definedName>
    <definedName name="DQS2_1_LENGTHS">'DDR4'!$G$70:$G$71</definedName>
    <definedName name="DQS2_2_LENGTHS">'DDR4'!$K$70:$K$71</definedName>
    <definedName name="DQS3_1_LENGTHS">'DDR4'!$G$81:$G$82</definedName>
    <definedName name="DQS3_2_LENGTHS">'DDR4'!$K$81:$K$82</definedName>
    <definedName name="NET_NAME" localSheetId="1">'DDR4'!$C:$C</definedName>
    <definedName name="PACKAGE_LENGTH" localSheetId="1">'DDR4'!$D:$D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1" i="1" l="1"/>
  <c r="H80" i="1"/>
  <c r="H79" i="1"/>
  <c r="H78" i="1"/>
  <c r="H77" i="1"/>
  <c r="H76" i="1"/>
  <c r="H75" i="1"/>
  <c r="H74" i="1"/>
  <c r="H73" i="1"/>
  <c r="H72" i="1"/>
  <c r="I70" i="1"/>
  <c r="H69" i="1"/>
  <c r="H68" i="1"/>
  <c r="H67" i="1"/>
  <c r="H66" i="1"/>
  <c r="H65" i="1"/>
  <c r="H64" i="1"/>
  <c r="H63" i="1"/>
  <c r="H62" i="1"/>
  <c r="H61" i="1"/>
  <c r="M59" i="1"/>
  <c r="L58" i="1"/>
  <c r="L57" i="1"/>
  <c r="L56" i="1"/>
  <c r="L55" i="1"/>
  <c r="L54" i="1"/>
  <c r="L53" i="1"/>
  <c r="L52" i="1"/>
  <c r="L51" i="1"/>
  <c r="L50" i="1"/>
  <c r="M48" i="1"/>
  <c r="L47" i="1"/>
  <c r="L46" i="1"/>
  <c r="L45" i="1"/>
  <c r="L44" i="1"/>
  <c r="L43" i="1"/>
  <c r="L42" i="1"/>
  <c r="L41" i="1"/>
  <c r="L40" i="1"/>
  <c r="L39" i="1"/>
  <c r="L22" i="1"/>
  <c r="H22" i="1"/>
  <c r="L19" i="1"/>
  <c r="H19" i="1"/>
  <c r="L10" i="1"/>
  <c r="H10" i="1"/>
  <c r="L9" i="1"/>
  <c r="H9" i="1"/>
  <c r="L4" i="1"/>
  <c r="H4" i="1"/>
  <c r="K82" i="1" l="1"/>
  <c r="K81" i="1"/>
  <c r="K80" i="1"/>
  <c r="K79" i="1"/>
  <c r="K78" i="1"/>
  <c r="K77" i="1"/>
  <c r="L77" i="1" s="1"/>
  <c r="K76" i="1"/>
  <c r="K75" i="1"/>
  <c r="L75" i="1" s="1"/>
  <c r="K74" i="1"/>
  <c r="K73" i="1"/>
  <c r="K72" i="1"/>
  <c r="L72" i="1" s="1"/>
  <c r="K71" i="1"/>
  <c r="K70" i="1"/>
  <c r="K69" i="1"/>
  <c r="L69" i="1" s="1"/>
  <c r="K68" i="1"/>
  <c r="L68" i="1" s="1"/>
  <c r="K67" i="1"/>
  <c r="L67" i="1" s="1"/>
  <c r="K66" i="1"/>
  <c r="K65" i="1"/>
  <c r="L65" i="1" s="1"/>
  <c r="K64" i="1"/>
  <c r="K63" i="1"/>
  <c r="K62" i="1"/>
  <c r="K61" i="1"/>
  <c r="L61" i="1" s="1"/>
  <c r="K60" i="1"/>
  <c r="K59" i="1"/>
  <c r="K58" i="1"/>
  <c r="K57" i="1"/>
  <c r="K56" i="1"/>
  <c r="K55" i="1"/>
  <c r="K54" i="1"/>
  <c r="K53" i="1"/>
  <c r="K52" i="1"/>
  <c r="K51" i="1"/>
  <c r="K50" i="1"/>
  <c r="K49" i="1"/>
  <c r="K48" i="1"/>
  <c r="K47" i="1"/>
  <c r="K46" i="1"/>
  <c r="K45" i="1"/>
  <c r="K44" i="1"/>
  <c r="K43" i="1"/>
  <c r="K42" i="1"/>
  <c r="K41" i="1"/>
  <c r="K40" i="1"/>
  <c r="K39" i="1"/>
  <c r="K33" i="1"/>
  <c r="K32" i="1"/>
  <c r="K31" i="1"/>
  <c r="K30" i="1"/>
  <c r="L30" i="1" s="1"/>
  <c r="K29" i="1"/>
  <c r="K28" i="1"/>
  <c r="L28" i="1" s="1"/>
  <c r="K27" i="1"/>
  <c r="K26" i="1"/>
  <c r="K25" i="1"/>
  <c r="K24" i="1"/>
  <c r="L24" i="1" s="1"/>
  <c r="K23" i="1"/>
  <c r="K22" i="1"/>
  <c r="K21" i="1"/>
  <c r="K20" i="1"/>
  <c r="K19" i="1"/>
  <c r="K18" i="1"/>
  <c r="K17" i="1"/>
  <c r="K16" i="1"/>
  <c r="K15" i="1"/>
  <c r="K14" i="1"/>
  <c r="L14" i="1" s="1"/>
  <c r="K13" i="1"/>
  <c r="K12" i="1"/>
  <c r="L12" i="1" s="1"/>
  <c r="K11" i="1"/>
  <c r="K10" i="1"/>
  <c r="K9" i="1"/>
  <c r="K8" i="1"/>
  <c r="K7" i="1"/>
  <c r="K6" i="1"/>
  <c r="L6" i="1" s="1"/>
  <c r="K5" i="1"/>
  <c r="K4" i="1"/>
  <c r="K3" i="1"/>
  <c r="L3" i="1" s="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H47" i="1" s="1"/>
  <c r="G46" i="1"/>
  <c r="H46" i="1" s="1"/>
  <c r="G45" i="1"/>
  <c r="G44" i="1"/>
  <c r="H44" i="1" s="1"/>
  <c r="G43" i="1"/>
  <c r="G42" i="1"/>
  <c r="G41" i="1"/>
  <c r="G40" i="1"/>
  <c r="H40" i="1" s="1"/>
  <c r="G39" i="1"/>
  <c r="G33" i="1"/>
  <c r="G32" i="1"/>
  <c r="G31" i="1"/>
  <c r="G30" i="1"/>
  <c r="G29" i="1"/>
  <c r="G28" i="1"/>
  <c r="G27" i="1"/>
  <c r="G26" i="1"/>
  <c r="G25" i="1"/>
  <c r="G24" i="1"/>
  <c r="G23" i="1"/>
  <c r="H23" i="1" s="1"/>
  <c r="G22" i="1"/>
  <c r="G21" i="1"/>
  <c r="G20" i="1"/>
  <c r="G19" i="1"/>
  <c r="G18" i="1"/>
  <c r="G17" i="1"/>
  <c r="G16" i="1"/>
  <c r="G15" i="1"/>
  <c r="G14" i="1"/>
  <c r="G13" i="1"/>
  <c r="G12" i="1"/>
  <c r="G11" i="1"/>
  <c r="G10" i="1"/>
  <c r="G9" i="1"/>
  <c r="G8" i="1"/>
  <c r="G7" i="1"/>
  <c r="G6" i="1"/>
  <c r="G5" i="1"/>
  <c r="G4" i="1"/>
  <c r="G3" i="1"/>
  <c r="H26" i="1" l="1"/>
  <c r="L15" i="1"/>
  <c r="L31" i="1"/>
  <c r="H11" i="1"/>
  <c r="I48" i="1"/>
  <c r="L16" i="1"/>
  <c r="L32" i="1"/>
  <c r="H27" i="1"/>
  <c r="H28" i="1"/>
  <c r="L17" i="1"/>
  <c r="L33" i="1"/>
  <c r="M70" i="1"/>
  <c r="H25" i="1"/>
  <c r="H12" i="1"/>
  <c r="H13" i="1"/>
  <c r="H29" i="1"/>
  <c r="H50" i="1"/>
  <c r="L18" i="1"/>
  <c r="H30" i="1"/>
  <c r="H15" i="1"/>
  <c r="H31" i="1"/>
  <c r="H52" i="1"/>
  <c r="L20" i="1"/>
  <c r="L73" i="1"/>
  <c r="H14" i="1"/>
  <c r="H51" i="1"/>
  <c r="H16" i="1"/>
  <c r="H32" i="1"/>
  <c r="H53" i="1"/>
  <c r="L5" i="1"/>
  <c r="L21" i="1"/>
  <c r="L74" i="1"/>
  <c r="H33" i="1"/>
  <c r="H18" i="1"/>
  <c r="H39" i="1"/>
  <c r="H55" i="1"/>
  <c r="L23" i="1"/>
  <c r="L76" i="1"/>
  <c r="H54" i="1"/>
  <c r="H20" i="1"/>
  <c r="H41" i="1"/>
  <c r="H57" i="1"/>
  <c r="L25" i="1"/>
  <c r="L62" i="1"/>
  <c r="L78" i="1"/>
  <c r="H56" i="1"/>
  <c r="H5" i="1"/>
  <c r="H21" i="1"/>
  <c r="H42" i="1"/>
  <c r="H58" i="1"/>
  <c r="L26" i="1"/>
  <c r="L63" i="1"/>
  <c r="L79" i="1"/>
  <c r="H17" i="1"/>
  <c r="H3" i="1"/>
  <c r="H6" i="1"/>
  <c r="H43" i="1"/>
  <c r="I59" i="1"/>
  <c r="L11" i="1"/>
  <c r="L27" i="1"/>
  <c r="L64" i="1"/>
  <c r="L80" i="1"/>
  <c r="M81" i="1"/>
  <c r="H24" i="1"/>
  <c r="H45" i="1"/>
  <c r="L13" i="1"/>
  <c r="L29" i="1"/>
  <c r="L66" i="1"/>
  <c r="J85" i="1"/>
  <c r="F85" i="1"/>
</calcChain>
</file>

<file path=xl/sharedStrings.xml><?xml version="1.0" encoding="utf-8"?>
<sst xmlns="http://schemas.openxmlformats.org/spreadsheetml/2006/main" count="266" uniqueCount="157">
  <si>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</si>
  <si>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</si>
  <si>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</si>
  <si>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</si>
  <si>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</si>
  <si>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</si>
  <si>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</si>
  <si>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</si>
  <si>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</si>
  <si>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</si>
  <si>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</si>
  <si>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</si>
  <si>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</si>
  <si>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</si>
  <si>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</si>
  <si>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</si>
  <si>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</si>
  <si>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</si>
  <si>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</si>
  <si>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</si>
  <si>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</si>
  <si>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</si>
  <si>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</si>
  <si>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</si>
  <si>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</si>
  <si>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</si>
  <si>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</si>
  <si>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</si>
  <si>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</si>
  <si>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</si>
  <si>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</si>
  <si>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</si>
  <si>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</si>
  <si>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</si>
  <si>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</si>
  <si>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</si>
  <si>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</si>
  <si>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Byte 2</t>
  </si>
  <si>
    <t>Byte 3</t>
  </si>
  <si>
    <t>DDR_CKE</t>
  </si>
  <si>
    <t>DDR_CSN</t>
  </si>
  <si>
    <t>DDR_ODT</t>
  </si>
  <si>
    <t>DDR_CLK_P</t>
  </si>
  <si>
    <t>DDR_CLK_N</t>
  </si>
  <si>
    <t>DDR_A1</t>
  </si>
  <si>
    <t>DDR_A10</t>
  </si>
  <si>
    <t>DDR_RASN</t>
  </si>
  <si>
    <t>DDR_BA0</t>
  </si>
  <si>
    <t>DDR_A3</t>
  </si>
  <si>
    <t>DDR_WEN</t>
  </si>
  <si>
    <t>DDR_A0</t>
  </si>
  <si>
    <t>DDR_A9</t>
  </si>
  <si>
    <t>DDR_A7</t>
  </si>
  <si>
    <t>DDR_A2</t>
  </si>
  <si>
    <t>DDR_A13</t>
  </si>
  <si>
    <t>DDR_A5</t>
  </si>
  <si>
    <t>DDR_A8</t>
  </si>
  <si>
    <t>DDR_A11</t>
  </si>
  <si>
    <t>DDR_BA1</t>
  </si>
  <si>
    <t>DDR_CASN</t>
  </si>
  <si>
    <t>DDR_A4</t>
  </si>
  <si>
    <t>DDR_A12</t>
  </si>
  <si>
    <t>DDR_A6</t>
  </si>
  <si>
    <t>DELTA WITH ((CLK_P+CLK_N)/2):
   MAX +/- 3.55 mm</t>
  </si>
  <si>
    <t>DELTA WITH ((CLK_P+CLK_N)/2):
   MAX  +/- 3.55 mm</t>
  </si>
  <si>
    <t>౞౷ౌ౵౪౼౼౲౯౲౮౭</t>
  </si>
  <si>
    <t>఼స఻ుస఻హ఻఼఩఩఺ాృహ఻఩ఱ౐ౖౝఴ఻ృహల</t>
  </si>
  <si>
    <t>౤౞౷ౌ౵౪౼౼౲౯౲౮౭౦఩ే఩ొ౒ౙ఩౱౪౷౭౸౿౮౻</t>
  </si>
  <si>
    <t>ౕౖ౎ౌౠౕ఺఻ిీ</t>
  </si>
  <si>
    <t>ుషఽషహషహ</t>
  </si>
  <si>
    <t>ాు఺఺</t>
  </si>
  <si>
    <t>DELTA WITH ((DQSn_P+DQSn_N)/2)
MAX: +/- 1,42 mm</t>
  </si>
  <si>
    <t>DELTA WITH ((CLK_P+CLK_N)/2):
MAX: +/- 12,07 mm</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</si>
  <si>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</si>
  <si>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</si>
  <si>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</si>
  <si>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</si>
  <si>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</si>
  <si>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</si>
  <si>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</si>
  <si>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</si>
  <si>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</si>
  <si>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</si>
  <si>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</si>
  <si>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</si>
  <si>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</si>
  <si>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</si>
  <si>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</si>
  <si>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</si>
  <si>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</si>
  <si>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</si>
  <si>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</si>
  <si>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</si>
  <si>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</si>
  <si>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</si>
  <si>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DDR_DQM1</t>
  </si>
  <si>
    <t>DDR_DQS1N</t>
  </si>
  <si>
    <t>DDR_DQS1P</t>
  </si>
  <si>
    <t>DDR_DQ16</t>
  </si>
  <si>
    <t>DDR_DQ17</t>
  </si>
  <si>
    <t>DDR_DQ18</t>
  </si>
  <si>
    <t>DDR_DQ19</t>
  </si>
  <si>
    <t>DDR_DQ20</t>
  </si>
  <si>
    <t>DDR_DQ21</t>
  </si>
  <si>
    <t>DDR_DQ22</t>
  </si>
  <si>
    <t>DDR_DQ23</t>
  </si>
  <si>
    <t>DDR_DQM2</t>
  </si>
  <si>
    <t>DDR_DQS2N</t>
  </si>
  <si>
    <t>DDR_DQS2P</t>
  </si>
  <si>
    <t>DDR_DQ24</t>
  </si>
  <si>
    <t>DDR_DQ25</t>
  </si>
  <si>
    <t>DDR_DQ26</t>
  </si>
  <si>
    <t>DDR_DQ27</t>
  </si>
  <si>
    <t>DDR_DQ28</t>
  </si>
  <si>
    <t>DDR_DQ29</t>
  </si>
  <si>
    <t>DDR_DQ30</t>
  </si>
  <si>
    <t>DDR_DQ31</t>
  </si>
  <si>
    <t>DDR_DQM3</t>
  </si>
  <si>
    <t>DDR_DQS3N</t>
  </si>
  <si>
    <t>DDR_DQS3P</t>
  </si>
  <si>
    <t>DDR_DQS0_N</t>
  </si>
  <si>
    <t>DDR_DQS0_P</t>
  </si>
  <si>
    <t>DDR_DQS1_N</t>
  </si>
  <si>
    <t>DDR_DQS1_P</t>
  </si>
  <si>
    <t>DDR_DQS2_N</t>
  </si>
  <si>
    <t>DDR_DQS2_P</t>
  </si>
  <si>
    <t>DDR_DQS3_N</t>
  </si>
  <si>
    <t>DDR_DQS3_P</t>
  </si>
  <si>
    <t>DDR_ACTN</t>
  </si>
  <si>
    <t>DDR_BG0</t>
  </si>
  <si>
    <t>2DDR4_memory_length_equalization_in_mm_for_STM32MP25xxAI</t>
  </si>
  <si>
    <t>STM32MP25xxAI LENGTH (mm)</t>
  </si>
  <si>
    <t>STM32MP25xxAI to first memory (mm)</t>
  </si>
  <si>
    <t>STM32MP25xxAI to second memory (mm)</t>
  </si>
  <si>
    <t>Address/Command</t>
  </si>
  <si>
    <t>STM32MP25xxAI (18x18)</t>
  </si>
  <si>
    <t>Fill the column F and J with the track lengths of printed circuit board including via.
Modify  the track length of column F and J in order to be within the limits of column H, I, L and M.</t>
  </si>
  <si>
    <t>Color in columns G and K shows shortest (green) and longest (red) lenghts in  the group.</t>
  </si>
  <si>
    <t>DDR_A14</t>
  </si>
  <si>
    <t>DDR_A15</t>
  </si>
  <si>
    <t>DDR_A16</t>
  </si>
  <si>
    <t>DDR_A17</t>
  </si>
  <si>
    <t>DDR_A18</t>
  </si>
  <si>
    <t>DDR_A19</t>
  </si>
  <si>
    <t>DDR_A20</t>
  </si>
  <si>
    <t>DDR_A21</t>
  </si>
  <si>
    <t>DDR_A22</t>
  </si>
  <si>
    <t>DDR_A23</t>
  </si>
  <si>
    <t>DDR_A25</t>
  </si>
  <si>
    <t>DDR_A26</t>
  </si>
  <si>
    <t>DDR_A27</t>
  </si>
  <si>
    <t>DDR_A28</t>
  </si>
  <si>
    <t>DDR_A29</t>
  </si>
  <si>
    <t>DDR_A30</t>
  </si>
  <si>
    <t>DDR_A31</t>
  </si>
  <si>
    <t>Note: This document is an help to cross-check most wire lenght constrains, but cannot detect all DDR implementation issues.
Please also refer to latest AN5723 and AN5724 as well as product Reference Manual and Datasheet when implementing DDR device.</t>
  </si>
  <si>
    <t>Modifiable cell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</si>
</sst>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name val="Arial"/>
      <family val="2"/>
    </font>
    <font>
      <sz val="8"/>
      <name val="Calibri"/>
      <family val="2"/>
    </font>
    <font>
      <b/>
      <sz val="28"/>
      <color theme="1"/>
      <name val="Arial"/>
      <family val="2"/>
    </font>
    <font>
      <sz val="12"/>
      <color theme="1"/>
      <name val="Arial"/>
      <family val="2"/>
    </font>
    <font>
      <b/>
      <sz val="12"/>
      <color theme="1"/>
      <name val="Arial"/>
      <family val="2"/>
    </font>
    <font>
      <b/>
      <sz val="11"/>
      <color theme="1"/>
      <name val="Arial"/>
      <family val="2"/>
    </font>
    <font>
      <sz val="11"/>
      <color theme="1"/>
      <name val="Arial"/>
      <family val="2"/>
    </font>
    <font>
      <b/>
      <sz val="11"/>
      <name val="Calibri"/>
      <family val="2"/>
      <scheme val="minor"/>
    </font>
    <font>
      <b/>
      <sz val="14"/>
      <color theme="1"/>
      <name val="Arial"/>
      <family val="2"/>
    </font>
    <font>
      <b/>
      <sz val="14"/>
      <name val="Arial"/>
      <family val="2"/>
    </font>
    <font>
      <b/>
      <sz val="11"/>
      <color rgb="FFFF0000"/>
      <name val="Arial"/>
      <family val="2"/>
    </font>
    <font>
      <b/>
      <sz val="16"/>
      <color theme="1"/>
      <name val="Arial"/>
      <family val="2"/>
    </font>
    <font>
      <b/>
      <sz val="11"/>
      <color rgb="FF00B050"/>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s>
  <borders count="36">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
    <xf numFmtId="0" fontId="0" fillId="0" borderId="0"/>
  </cellStyleXfs>
  <cellXfs count="88">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2" borderId="0" xfId="0" applyFont="1" applyFill="1" applyAlignment="1">
      <alignment horizontal="center" vertical="center"/>
    </xf>
    <xf numFmtId="0" fontId="6" fillId="0" borderId="0" xfId="0" applyFont="1" applyAlignment="1">
      <alignment horizontal="center"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0" borderId="6" xfId="0" applyFont="1" applyBorder="1" applyAlignment="1">
      <alignment horizontal="center" vertical="center"/>
    </xf>
    <xf numFmtId="0" fontId="1" fillId="3" borderId="8" xfId="0" applyFont="1" applyFill="1" applyBorder="1" applyAlignment="1">
      <alignment horizontal="center" vertical="center" wrapText="1"/>
    </xf>
    <xf numFmtId="0" fontId="1" fillId="4" borderId="9" xfId="0" applyFont="1" applyFill="1" applyBorder="1" applyAlignment="1">
      <alignment horizontal="center" vertical="center"/>
    </xf>
    <xf numFmtId="0" fontId="1" fillId="3" borderId="10" xfId="0" applyFont="1" applyFill="1" applyBorder="1" applyAlignment="1">
      <alignment horizontal="center" vertical="center" wrapText="1"/>
    </xf>
    <xf numFmtId="0" fontId="7" fillId="0" borderId="0" xfId="0" applyFont="1"/>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9" xfId="0" applyFont="1" applyFill="1" applyBorder="1" applyAlignment="1">
      <alignment horizontal="center" vertical="center"/>
    </xf>
    <xf numFmtId="0" fontId="6" fillId="0" borderId="0" xfId="0" applyFont="1" applyAlignment="1">
      <alignment horizontal="left" vertical="center"/>
    </xf>
    <xf numFmtId="0" fontId="1" fillId="3" borderId="19" xfId="0" applyFont="1" applyFill="1" applyBorder="1" applyAlignment="1">
      <alignment horizontal="center" vertical="center"/>
    </xf>
    <xf numFmtId="0" fontId="1" fillId="3" borderId="20"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center" vertical="center" wrapText="1"/>
    </xf>
    <xf numFmtId="0" fontId="1" fillId="3" borderId="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4" xfId="0" applyFont="1" applyFill="1" applyBorder="1" applyAlignment="1">
      <alignment horizontal="center" vertical="center"/>
    </xf>
    <xf numFmtId="0" fontId="1" fillId="0" borderId="0" xfId="0" applyFont="1" applyAlignment="1">
      <alignment horizontal="center" vertical="center" wrapText="1"/>
    </xf>
    <xf numFmtId="0" fontId="1" fillId="0" borderId="16"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1" fillId="3" borderId="18" xfId="0" applyFont="1" applyFill="1" applyBorder="1" applyAlignment="1">
      <alignment horizontal="center" vertical="center"/>
    </xf>
    <xf numFmtId="0" fontId="1" fillId="0" borderId="2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27" xfId="0" applyFont="1" applyBorder="1" applyAlignment="1" applyProtection="1">
      <alignment horizontal="center" vertical="center"/>
      <protection locked="0"/>
    </xf>
    <xf numFmtId="0" fontId="1" fillId="0" borderId="28"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11" fillId="0" borderId="0" xfId="0" quotePrefix="1" applyFont="1" applyAlignment="1">
      <alignment horizontal="left" vertical="center"/>
    </xf>
    <xf numFmtId="0" fontId="9" fillId="2" borderId="0" xfId="0" applyFont="1" applyFill="1" applyAlignment="1">
      <alignment horizontal="center" vertical="center"/>
    </xf>
    <xf numFmtId="0" fontId="10" fillId="3" borderId="7" xfId="0" applyFont="1" applyFill="1" applyBorder="1" applyAlignment="1">
      <alignment horizontal="center" vertical="center"/>
    </xf>
    <xf numFmtId="0" fontId="9" fillId="0" borderId="0" xfId="0" applyFont="1" applyAlignment="1">
      <alignment horizontal="center" vertical="center"/>
    </xf>
    <xf numFmtId="0" fontId="4" fillId="0" borderId="0" xfId="0" applyFont="1" applyAlignment="1">
      <alignment horizontal="left" vertical="top" wrapText="1"/>
    </xf>
    <xf numFmtId="0" fontId="10" fillId="3" borderId="16" xfId="0" applyFont="1" applyFill="1" applyBorder="1" applyAlignment="1">
      <alignment horizontal="center" vertical="center" textRotation="90"/>
    </xf>
    <xf numFmtId="0" fontId="10" fillId="3" borderId="15" xfId="0" applyFont="1" applyFill="1" applyBorder="1" applyAlignment="1">
      <alignment horizontal="center" vertical="center" textRotation="90"/>
    </xf>
    <xf numFmtId="0" fontId="10" fillId="3" borderId="17" xfId="0" applyFont="1" applyFill="1" applyBorder="1" applyAlignment="1">
      <alignment horizontal="center" vertical="center" textRotation="90"/>
    </xf>
    <xf numFmtId="0" fontId="10" fillId="3" borderId="9" xfId="0" applyFont="1" applyFill="1" applyBorder="1" applyAlignment="1">
      <alignment horizontal="center" vertical="center" textRotation="90"/>
    </xf>
    <xf numFmtId="0" fontId="1" fillId="5" borderId="6" xfId="0" applyFont="1" applyFill="1" applyBorder="1" applyAlignment="1">
      <alignment horizontal="center" vertical="center"/>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0" borderId="18" xfId="0" applyFont="1" applyBorder="1" applyAlignment="1">
      <alignment horizontal="center" vertical="center"/>
    </xf>
    <xf numFmtId="0" fontId="1" fillId="0" borderId="24" xfId="0" applyFont="1" applyBorder="1" applyAlignment="1">
      <alignment horizontal="center" vertical="center"/>
    </xf>
    <xf numFmtId="0" fontId="1" fillId="5" borderId="11" xfId="0" applyFont="1" applyFill="1" applyBorder="1" applyAlignment="1">
      <alignment horizontal="center" vertical="center"/>
    </xf>
    <xf numFmtId="0" fontId="12" fillId="2" borderId="0" xfId="0" applyFont="1" applyFill="1" applyAlignment="1">
      <alignment horizontal="center" vertical="center"/>
    </xf>
    <xf numFmtId="0" fontId="1" fillId="5" borderId="33" xfId="0" applyFont="1" applyFill="1" applyBorder="1" applyAlignment="1">
      <alignment horizontal="center" vertical="center"/>
    </xf>
    <xf numFmtId="0" fontId="1" fillId="5" borderId="34" xfId="0" applyFont="1" applyFill="1" applyBorder="1" applyAlignment="1">
      <alignment horizontal="center" vertical="center"/>
    </xf>
    <xf numFmtId="0" fontId="1" fillId="5" borderId="35"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0" fillId="3" borderId="21" xfId="0" applyFont="1" applyFill="1" applyBorder="1" applyAlignment="1">
      <alignment horizontal="center" vertical="center" textRotation="90"/>
    </xf>
    <xf numFmtId="0" fontId="10" fillId="3" borderId="22" xfId="0" applyFont="1" applyFill="1" applyBorder="1" applyAlignment="1">
      <alignment horizontal="center" vertical="center" textRotation="90"/>
    </xf>
    <xf numFmtId="0" fontId="10" fillId="3" borderId="23" xfId="0" applyFont="1" applyFill="1" applyBorder="1" applyAlignment="1">
      <alignment horizontal="center" vertical="center" textRotation="90"/>
    </xf>
    <xf numFmtId="0" fontId="6" fillId="0" borderId="16" xfId="0" applyFont="1" applyBorder="1" applyAlignment="1">
      <alignment horizontal="left" wrapText="1"/>
    </xf>
    <xf numFmtId="0" fontId="6" fillId="0" borderId="6" xfId="0" applyFont="1" applyBorder="1" applyAlignment="1">
      <alignment horizontal="left" wrapText="1"/>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6" fillId="0" borderId="31" xfId="0" applyFont="1" applyBorder="1" applyAlignment="1">
      <alignment horizontal="left" vertical="center" wrapText="1"/>
    </xf>
    <xf numFmtId="0" fontId="6" fillId="0" borderId="32" xfId="0" applyFont="1" applyBorder="1" applyAlignment="1">
      <alignment horizontal="left" vertical="center" wrapText="1"/>
    </xf>
    <xf numFmtId="0" fontId="6" fillId="0" borderId="0" xfId="0" applyFont="1" applyAlignment="1" applyProtection="1">
      <alignment horizontal="left" vertical="center"/>
    </xf>
    <xf numFmtId="0" fontId="13" fillId="6" borderId="0" xfId="0" applyFont="1" applyFill="1" applyAlignment="1">
      <alignment horizontal="left" vertical="center"/>
    </xf>
  </cellXfs>
  <cellStyles count="1">
    <cellStyle name="Normal" xfId="0" builtinId="0"/>
  </cellStyles>
  <dxfs count="10">
    <dxf>
      <font>
        <b/>
        <i val="0"/>
      </font>
    </dxf>
    <dxf>
      <font>
        <b/>
        <i val="0"/>
        <strike val="0"/>
        <color rgb="FF00B050"/>
      </font>
      <fill>
        <patternFill>
          <bgColor theme="6" tint="0.79998168889431442"/>
        </patternFill>
      </fill>
      <border>
        <vertical/>
        <horizontal/>
      </border>
    </dxf>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2653769</xdr:colOff>
      <xdr:row>10</xdr:row>
      <xdr:rowOff>33618</xdr:rowOff>
    </xdr:to>
    <xdr:pic>
      <xdr:nvPicPr>
        <xdr:cNvPr id="7" name="Picture 6">
          <a:extLst>
            <a:ext uri="{FF2B5EF4-FFF2-40B4-BE49-F238E27FC236}">
              <a16:creationId xmlns:a16="http://schemas.microsoft.com/office/drawing/2014/main" id="{1B61F017-677C-8DBA-8C2F-317994990A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C23" sqref="C23"/>
    </sheetView>
  </sheetViews>
  <sheetFormatPr defaultColWidth="9" defaultRowHeight="15" x14ac:dyDescent="0.45"/>
  <cols>
    <col min="1" max="1" width="39.83984375" style="2" customWidth="1"/>
    <col min="2" max="2" width="54.578125" style="2" customWidth="1"/>
    <col min="3" max="3" width="23" style="14" customWidth="1"/>
    <col min="4" max="4" width="18" style="2" customWidth="1"/>
    <col min="5" max="5" width="11.41796875" style="14" customWidth="1"/>
    <col min="6" max="6" width="11" style="2" customWidth="1"/>
    <col min="7" max="8" width="10.578125" style="2" customWidth="1"/>
    <col min="9" max="16384" width="9" style="2"/>
  </cols>
  <sheetData>
    <row r="1" spans="2:10" x14ac:dyDescent="0.55000000000000004">
      <c r="C1" s="2"/>
      <c r="E1" s="2"/>
    </row>
    <row r="2" spans="2:10" ht="35.1" x14ac:dyDescent="0.55000000000000004">
      <c r="B2" s="1" t="s">
        <v>130</v>
      </c>
      <c r="C2" s="2"/>
      <c r="E2" s="2"/>
    </row>
    <row r="3" spans="2:10" x14ac:dyDescent="0.55000000000000004">
      <c r="C3" s="2"/>
      <c r="E3" s="2"/>
    </row>
    <row r="4" spans="2:10" x14ac:dyDescent="0.55000000000000004">
      <c r="C4" s="2"/>
      <c r="E4" s="2"/>
    </row>
    <row r="5" spans="2:10" x14ac:dyDescent="0.55000000000000004">
      <c r="C5" s="2"/>
      <c r="E5" s="2"/>
    </row>
    <row r="6" spans="2:10" x14ac:dyDescent="0.55000000000000004">
      <c r="C6" s="2"/>
      <c r="E6" s="2"/>
    </row>
    <row r="7" spans="2:10" x14ac:dyDescent="0.55000000000000004">
      <c r="C7" s="2"/>
      <c r="E7" s="2"/>
    </row>
    <row r="8" spans="2:10" x14ac:dyDescent="0.55000000000000004">
      <c r="B8" s="3" t="s">
        <v>26</v>
      </c>
      <c r="C8" s="15"/>
      <c r="E8" s="2"/>
    </row>
    <row r="9" spans="2:10" x14ac:dyDescent="0.45">
      <c r="B9" s="3" t="s">
        <v>27</v>
      </c>
      <c r="C9" s="16"/>
    </row>
    <row r="10" spans="2:10" x14ac:dyDescent="0.45">
      <c r="B10" s="3" t="s">
        <v>28</v>
      </c>
      <c r="C10" s="15"/>
    </row>
    <row r="11" spans="2:10" x14ac:dyDescent="0.45">
      <c r="B11" s="3" t="s">
        <v>29</v>
      </c>
      <c r="C11" s="15"/>
    </row>
    <row r="12" spans="2:10" x14ac:dyDescent="0.45">
      <c r="B12" s="3" t="s">
        <v>30</v>
      </c>
      <c r="C12" s="17">
        <v>45161</v>
      </c>
    </row>
    <row r="16" spans="2:10" ht="42" customHeight="1" x14ac:dyDescent="0.55000000000000004">
      <c r="B16" s="59" t="s">
        <v>155</v>
      </c>
      <c r="C16" s="59"/>
      <c r="D16" s="59"/>
      <c r="E16" s="59"/>
      <c r="F16" s="59"/>
      <c r="G16" s="59"/>
      <c r="H16" s="59"/>
      <c r="I16" s="59"/>
      <c r="J16" s="59"/>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85"/>
  <sheetViews>
    <sheetView tabSelected="1" topLeftCell="F1" zoomScale="70" zoomScaleNormal="70" workbookViewId="0">
      <selection activeCell="O25" sqref="O25"/>
    </sheetView>
  </sheetViews>
  <sheetFormatPr defaultColWidth="11.41796875" defaultRowHeight="17.7" x14ac:dyDescent="0.55000000000000004"/>
  <cols>
    <col min="1" max="1" width="8" style="58" bestFit="1" customWidth="1"/>
    <col min="2" max="2" width="18" style="5" bestFit="1" customWidth="1"/>
    <col min="3" max="3" width="21.26171875" style="5" customWidth="1"/>
    <col min="4" max="4" width="26.26171875" style="5" customWidth="1"/>
    <col min="5" max="5" width="20.83984375" style="5" customWidth="1"/>
    <col min="6" max="6" width="24" style="5" customWidth="1"/>
    <col min="7" max="7" width="11.578125" style="5" customWidth="1"/>
    <col min="8" max="8" width="30.41796875" style="5" customWidth="1"/>
    <col min="9" max="9" width="28.26171875" style="5" customWidth="1"/>
    <col min="10" max="10" width="24" style="5" customWidth="1"/>
    <col min="11" max="11" width="11.578125" style="5" customWidth="1"/>
    <col min="12" max="12" width="30.41796875" style="5" customWidth="1"/>
    <col min="13" max="13" width="28.26171875" style="5" customWidth="1"/>
    <col min="14" max="14" width="7.41796875" style="5" customWidth="1"/>
    <col min="15" max="15" width="11" style="5" customWidth="1"/>
    <col min="16" max="16" width="88.83984375" style="5" customWidth="1"/>
    <col min="17" max="22" width="11.41796875" style="5"/>
    <col min="23" max="23" width="15.41796875" style="5" customWidth="1"/>
    <col min="24" max="16384" width="11.41796875" style="5"/>
  </cols>
  <sheetData>
    <row r="1" spans="1:16" s="4" customFormat="1" ht="36" customHeight="1" thickBot="1" x14ac:dyDescent="0.6">
      <c r="A1" s="56"/>
      <c r="B1" s="71" t="s">
        <v>135</v>
      </c>
      <c r="C1" s="71"/>
      <c r="D1" s="71"/>
      <c r="E1" s="71"/>
      <c r="F1" s="71"/>
      <c r="G1" s="71"/>
      <c r="H1" s="71"/>
      <c r="I1" s="71"/>
      <c r="J1" s="71"/>
      <c r="K1" s="71"/>
      <c r="L1" s="71"/>
      <c r="M1" s="71"/>
    </row>
    <row r="2" spans="1:16" ht="42.6" thickBot="1" x14ac:dyDescent="0.55000000000000004">
      <c r="A2" s="57"/>
      <c r="B2" s="39" t="s">
        <v>73</v>
      </c>
      <c r="C2" s="11" t="s">
        <v>0</v>
      </c>
      <c r="D2" s="13" t="s">
        <v>131</v>
      </c>
      <c r="E2" s="43"/>
      <c r="F2" s="39" t="s">
        <v>132</v>
      </c>
      <c r="G2" s="11" t="s">
        <v>16</v>
      </c>
      <c r="H2" s="13" t="s">
        <v>63</v>
      </c>
      <c r="I2" s="33"/>
      <c r="J2" s="39" t="s">
        <v>133</v>
      </c>
      <c r="K2" s="11" t="s">
        <v>16</v>
      </c>
      <c r="L2" s="13" t="s">
        <v>64</v>
      </c>
      <c r="M2" s="38"/>
      <c r="O2" s="80" t="s">
        <v>136</v>
      </c>
      <c r="P2" s="81"/>
    </row>
    <row r="3" spans="1:16" ht="15.75" customHeight="1" x14ac:dyDescent="0.55000000000000004">
      <c r="A3" s="77" t="s">
        <v>134</v>
      </c>
      <c r="B3" s="22" t="s">
        <v>50</v>
      </c>
      <c r="C3" s="8" t="s">
        <v>39</v>
      </c>
      <c r="D3" s="40">
        <v>2.1659999999999999</v>
      </c>
      <c r="E3" s="33"/>
      <c r="F3" s="44">
        <v>0</v>
      </c>
      <c r="G3" s="34">
        <f t="shared" ref="G3:G33" si="0">IF(OR(NET_NAME="NA",F:F="NA"),"NA",PACKAGE_LENGTH+F:F)</f>
        <v>2.1659999999999999</v>
      </c>
      <c r="H3" s="10">
        <f>IF(OR(NET_NAME="NA",F:F="NA"),"NA",G:G-AVERAGEA(CLOCK_1_LENGHTS))</f>
        <v>-5.1234999999999999</v>
      </c>
      <c r="I3" s="33"/>
      <c r="J3" s="44">
        <v>0</v>
      </c>
      <c r="K3" s="34">
        <f t="shared" ref="K3:K33" si="1">IF(OR(NET_NAME="NA",J:J="NA"),"NA",PACKAGE_LENGTH+J:J)</f>
        <v>2.1659999999999999</v>
      </c>
      <c r="L3" s="10">
        <f>IF(OR(NET_NAME="NA",J:J="NA"),"NA",K:K-AVERAGEA(CLOCK_2_LENGHTS))</f>
        <v>-5.1234999999999999</v>
      </c>
      <c r="M3" s="33"/>
      <c r="O3" s="21" t="s">
        <v>19</v>
      </c>
      <c r="P3" s="6" t="s">
        <v>17</v>
      </c>
    </row>
    <row r="4" spans="1:16" ht="16.5" customHeight="1" thickBot="1" x14ac:dyDescent="0.6">
      <c r="A4" s="78"/>
      <c r="B4" s="21" t="s">
        <v>44</v>
      </c>
      <c r="C4" s="29" t="s">
        <v>74</v>
      </c>
      <c r="D4" s="41">
        <v>6.9660000000000002</v>
      </c>
      <c r="E4" s="33"/>
      <c r="F4" s="46">
        <v>0</v>
      </c>
      <c r="G4" s="35" t="str">
        <f t="shared" si="0"/>
        <v>NA</v>
      </c>
      <c r="H4" s="27" t="str">
        <f>IF(OR(NET_NAME="NA",F:F="NA"),"NA",G:G-AVERAGEA(CLOCK_1_LENGHTS))</f>
        <v>NA</v>
      </c>
      <c r="I4" s="33"/>
      <c r="J4" s="46">
        <v>0</v>
      </c>
      <c r="K4" s="35" t="str">
        <f t="shared" si="1"/>
        <v>NA</v>
      </c>
      <c r="L4" s="27" t="str">
        <f>IF(OR(NET_NAME="NA",J:J="NA"),"NA",K:K-AVERAGEA(CLOCK_2_LENGHTS))</f>
        <v>NA</v>
      </c>
      <c r="M4" s="33"/>
      <c r="O4" s="12" t="s">
        <v>19</v>
      </c>
      <c r="P4" s="7" t="s">
        <v>18</v>
      </c>
    </row>
    <row r="5" spans="1:16" ht="17.5" customHeight="1" thickBot="1" x14ac:dyDescent="0.6">
      <c r="A5" s="78"/>
      <c r="B5" s="21" t="s">
        <v>53</v>
      </c>
      <c r="C5" s="9" t="s">
        <v>40</v>
      </c>
      <c r="D5" s="41">
        <v>3.355</v>
      </c>
      <c r="E5" s="33"/>
      <c r="F5" s="46">
        <v>0</v>
      </c>
      <c r="G5" s="35">
        <f t="shared" si="0"/>
        <v>3.355</v>
      </c>
      <c r="H5" s="27">
        <f>IF(OR(NET_NAME="NA",F:F="NA"),"NA",G:G-AVERAGEA(CLOCK_1_LENGHTS))</f>
        <v>-3.9345000000000003</v>
      </c>
      <c r="I5" s="33"/>
      <c r="J5" s="46">
        <v>0</v>
      </c>
      <c r="K5" s="35">
        <f t="shared" si="1"/>
        <v>3.355</v>
      </c>
      <c r="L5" s="27">
        <f>IF(OR(NET_NAME="NA",J:J="NA"),"NA",K:K-AVERAGEA(CLOCK_2_LENGHTS))</f>
        <v>-3.9345000000000003</v>
      </c>
    </row>
    <row r="6" spans="1:16" ht="17.5" customHeight="1" x14ac:dyDescent="0.55000000000000004">
      <c r="A6" s="78"/>
      <c r="B6" s="21" t="s">
        <v>48</v>
      </c>
      <c r="C6" s="9" t="s">
        <v>41</v>
      </c>
      <c r="D6" s="41">
        <v>3.3530000000000002</v>
      </c>
      <c r="E6" s="33"/>
      <c r="F6" s="46">
        <v>0</v>
      </c>
      <c r="G6" s="35">
        <f t="shared" si="0"/>
        <v>3.3530000000000002</v>
      </c>
      <c r="H6" s="27">
        <f>IF(OR(NET_NAME="NA",F:F="NA"),"NA",G:G-AVERAGEA(CLOCK_1_LENGHTS))</f>
        <v>-3.9365000000000001</v>
      </c>
      <c r="I6" s="33"/>
      <c r="J6" s="46">
        <v>0</v>
      </c>
      <c r="K6" s="35">
        <f t="shared" si="1"/>
        <v>3.3530000000000002</v>
      </c>
      <c r="L6" s="27">
        <f>IF(OR(NET_NAME="NA",J:J="NA"),"NA",K:K-AVERAGEA(CLOCK_2_LENGHTS))</f>
        <v>-3.9365000000000001</v>
      </c>
      <c r="O6" s="82" t="s">
        <v>137</v>
      </c>
      <c r="P6" s="83"/>
    </row>
    <row r="7" spans="1:16" ht="15.75" customHeight="1" thickBot="1" x14ac:dyDescent="0.6">
      <c r="A7" s="78"/>
      <c r="B7" s="21" t="s">
        <v>60</v>
      </c>
      <c r="C7" s="9" t="s">
        <v>42</v>
      </c>
      <c r="D7" s="41">
        <v>6.8860000000000001</v>
      </c>
      <c r="E7" s="33"/>
      <c r="F7" s="46">
        <v>0</v>
      </c>
      <c r="G7" s="35">
        <f t="shared" si="0"/>
        <v>6.8860000000000001</v>
      </c>
      <c r="H7" s="65"/>
      <c r="I7" s="33"/>
      <c r="J7" s="46">
        <v>0</v>
      </c>
      <c r="K7" s="35">
        <f t="shared" si="1"/>
        <v>6.8860000000000001</v>
      </c>
      <c r="L7" s="65"/>
      <c r="O7" s="84"/>
      <c r="P7" s="85"/>
    </row>
    <row r="8" spans="1:16" ht="15.75" customHeight="1" x14ac:dyDescent="0.55000000000000004">
      <c r="A8" s="78"/>
      <c r="B8" s="21" t="s">
        <v>55</v>
      </c>
      <c r="C8" s="9" t="s">
        <v>43</v>
      </c>
      <c r="D8" s="41">
        <v>7.6929999999999996</v>
      </c>
      <c r="E8" s="33"/>
      <c r="F8" s="46">
        <v>0</v>
      </c>
      <c r="G8" s="35">
        <f t="shared" si="0"/>
        <v>7.6929999999999996</v>
      </c>
      <c r="H8" s="65"/>
      <c r="I8" s="33"/>
      <c r="J8" s="46">
        <v>0</v>
      </c>
      <c r="K8" s="35">
        <f t="shared" si="1"/>
        <v>7.6929999999999996</v>
      </c>
      <c r="L8" s="65"/>
    </row>
    <row r="9" spans="1:16" ht="15.75" customHeight="1" x14ac:dyDescent="0.55000000000000004">
      <c r="A9" s="78"/>
      <c r="B9" s="21" t="s">
        <v>62</v>
      </c>
      <c r="C9" s="29" t="s">
        <v>74</v>
      </c>
      <c r="D9" s="41">
        <v>7.3019999999999996</v>
      </c>
      <c r="E9" s="33"/>
      <c r="F9" s="46">
        <v>0</v>
      </c>
      <c r="G9" s="35" t="str">
        <f t="shared" si="0"/>
        <v>NA</v>
      </c>
      <c r="H9" s="27" t="str">
        <f t="shared" ref="H9:H33" si="2">IF(OR(NET_NAME="NA",F:F="NA"),"NA",G:G-AVERAGEA(CLOCK_1_LENGHTS))</f>
        <v>NA</v>
      </c>
      <c r="I9" s="33"/>
      <c r="J9" s="46">
        <v>0</v>
      </c>
      <c r="K9" s="35" t="str">
        <f t="shared" si="1"/>
        <v>NA</v>
      </c>
      <c r="L9" s="27" t="str">
        <f t="shared" ref="L9:L33" si="3">IF(OR(NET_NAME="NA",J:J="NA"),"NA",K:K-AVERAGEA(CLOCK_2_LENGHTS))</f>
        <v>NA</v>
      </c>
    </row>
    <row r="10" spans="1:16" ht="15.75" customHeight="1" x14ac:dyDescent="0.55000000000000004">
      <c r="A10" s="78"/>
      <c r="B10" s="21" t="s">
        <v>52</v>
      </c>
      <c r="C10" s="29" t="s">
        <v>74</v>
      </c>
      <c r="D10" s="41">
        <v>8.0259999999999998</v>
      </c>
      <c r="E10" s="33"/>
      <c r="F10" s="46">
        <v>0</v>
      </c>
      <c r="G10" s="35" t="str">
        <f t="shared" si="0"/>
        <v>NA</v>
      </c>
      <c r="H10" s="27" t="str">
        <f t="shared" si="2"/>
        <v>NA</v>
      </c>
      <c r="I10" s="33"/>
      <c r="J10" s="46">
        <v>0</v>
      </c>
      <c r="K10" s="35" t="str">
        <f t="shared" si="1"/>
        <v>NA</v>
      </c>
      <c r="L10" s="27" t="str">
        <f t="shared" si="3"/>
        <v>NA</v>
      </c>
      <c r="O10" s="24" t="s">
        <v>75</v>
      </c>
    </row>
    <row r="11" spans="1:16" ht="15.75" customHeight="1" x14ac:dyDescent="0.55000000000000004">
      <c r="A11" s="78"/>
      <c r="B11" s="21" t="s">
        <v>56</v>
      </c>
      <c r="C11" s="29" t="s">
        <v>48</v>
      </c>
      <c r="D11" s="41">
        <v>5.9450000000000003</v>
      </c>
      <c r="E11" s="33"/>
      <c r="F11" s="46">
        <v>0</v>
      </c>
      <c r="G11" s="35">
        <f t="shared" si="0"/>
        <v>5.9450000000000003</v>
      </c>
      <c r="H11" s="27">
        <f t="shared" si="2"/>
        <v>-1.3445</v>
      </c>
      <c r="I11" s="33"/>
      <c r="J11" s="46">
        <v>0</v>
      </c>
      <c r="K11" s="35">
        <f t="shared" si="1"/>
        <v>5.9450000000000003</v>
      </c>
      <c r="L11" s="27">
        <f t="shared" si="3"/>
        <v>-1.3445</v>
      </c>
      <c r="O11" s="86"/>
      <c r="P11" s="86"/>
    </row>
    <row r="12" spans="1:16" ht="15.75" customHeight="1" x14ac:dyDescent="0.55000000000000004">
      <c r="A12" s="78"/>
      <c r="B12" s="21" t="s">
        <v>51</v>
      </c>
      <c r="C12" s="29" t="s">
        <v>58</v>
      </c>
      <c r="D12" s="41">
        <v>5.9050000000000002</v>
      </c>
      <c r="E12" s="33"/>
      <c r="F12" s="46">
        <v>0</v>
      </c>
      <c r="G12" s="35">
        <f t="shared" si="0"/>
        <v>5.9050000000000002</v>
      </c>
      <c r="H12" s="27">
        <f t="shared" si="2"/>
        <v>-1.3845000000000001</v>
      </c>
      <c r="I12" s="33"/>
      <c r="J12" s="46">
        <v>0</v>
      </c>
      <c r="K12" s="35">
        <f t="shared" si="1"/>
        <v>5.9050000000000002</v>
      </c>
      <c r="L12" s="27">
        <f t="shared" si="3"/>
        <v>-1.3845000000000001</v>
      </c>
      <c r="O12" s="87" t="s">
        <v>156</v>
      </c>
      <c r="P12" s="87"/>
    </row>
    <row r="13" spans="1:16" ht="15.75" customHeight="1" x14ac:dyDescent="0.55000000000000004">
      <c r="A13" s="78"/>
      <c r="B13" s="21" t="s">
        <v>45</v>
      </c>
      <c r="C13" s="29" t="s">
        <v>61</v>
      </c>
      <c r="D13" s="41">
        <v>5.194</v>
      </c>
      <c r="E13" s="33"/>
      <c r="F13" s="46">
        <v>0</v>
      </c>
      <c r="G13" s="35">
        <f t="shared" si="0"/>
        <v>5.194</v>
      </c>
      <c r="H13" s="27">
        <f t="shared" si="2"/>
        <v>-2.0955000000000004</v>
      </c>
      <c r="I13" s="33"/>
      <c r="J13" s="46">
        <v>0</v>
      </c>
      <c r="K13" s="35">
        <f t="shared" si="1"/>
        <v>5.194</v>
      </c>
      <c r="L13" s="27">
        <f t="shared" si="3"/>
        <v>-2.0955000000000004</v>
      </c>
    </row>
    <row r="14" spans="1:16" ht="15.75" customHeight="1" x14ac:dyDescent="0.55000000000000004">
      <c r="A14" s="78"/>
      <c r="B14" s="21" t="s">
        <v>57</v>
      </c>
      <c r="C14" s="29" t="s">
        <v>46</v>
      </c>
      <c r="D14" s="41">
        <v>4.6879999999999997</v>
      </c>
      <c r="E14" s="33"/>
      <c r="F14" s="46">
        <v>0</v>
      </c>
      <c r="G14" s="35">
        <f t="shared" si="0"/>
        <v>4.6879999999999997</v>
      </c>
      <c r="H14" s="27">
        <f t="shared" si="2"/>
        <v>-2.6015000000000006</v>
      </c>
      <c r="I14" s="33"/>
      <c r="J14" s="46">
        <v>0</v>
      </c>
      <c r="K14" s="35">
        <f t="shared" si="1"/>
        <v>4.6879999999999997</v>
      </c>
      <c r="L14" s="27">
        <f t="shared" si="3"/>
        <v>-2.6015000000000006</v>
      </c>
    </row>
    <row r="15" spans="1:16" ht="15.75" customHeight="1" x14ac:dyDescent="0.55000000000000004">
      <c r="A15" s="78"/>
      <c r="B15" s="21" t="s">
        <v>61</v>
      </c>
      <c r="C15" s="29" t="s">
        <v>62</v>
      </c>
      <c r="D15" s="41">
        <v>6.0830000000000002</v>
      </c>
      <c r="E15" s="33"/>
      <c r="F15" s="46">
        <v>0</v>
      </c>
      <c r="G15" s="35">
        <f t="shared" si="0"/>
        <v>6.0830000000000002</v>
      </c>
      <c r="H15" s="27">
        <f t="shared" si="2"/>
        <v>-1.2065000000000001</v>
      </c>
      <c r="I15" s="33"/>
      <c r="J15" s="46">
        <v>0</v>
      </c>
      <c r="K15" s="35">
        <f t="shared" si="1"/>
        <v>6.0830000000000002</v>
      </c>
      <c r="L15" s="27">
        <f t="shared" si="3"/>
        <v>-1.2065000000000001</v>
      </c>
    </row>
    <row r="16" spans="1:16" ht="15.75" customHeight="1" x14ac:dyDescent="0.55000000000000004">
      <c r="A16" s="78"/>
      <c r="B16" s="21" t="s">
        <v>54</v>
      </c>
      <c r="C16" s="29" t="s">
        <v>50</v>
      </c>
      <c r="D16" s="41">
        <v>5.9260000000000002</v>
      </c>
      <c r="E16" s="33"/>
      <c r="F16" s="46">
        <v>0</v>
      </c>
      <c r="G16" s="35">
        <f t="shared" si="0"/>
        <v>5.9260000000000002</v>
      </c>
      <c r="H16" s="27">
        <f t="shared" si="2"/>
        <v>-1.3635000000000002</v>
      </c>
      <c r="I16" s="33"/>
      <c r="J16" s="46">
        <v>0</v>
      </c>
      <c r="K16" s="35">
        <f t="shared" si="1"/>
        <v>5.9260000000000002</v>
      </c>
      <c r="L16" s="27">
        <f t="shared" si="3"/>
        <v>-1.3635000000000002</v>
      </c>
    </row>
    <row r="17" spans="1:12" ht="17.5" customHeight="1" x14ac:dyDescent="0.55000000000000004">
      <c r="A17" s="78"/>
      <c r="B17" s="21" t="s">
        <v>138</v>
      </c>
      <c r="C17" s="29" t="s">
        <v>53</v>
      </c>
      <c r="D17" s="41">
        <v>4.07</v>
      </c>
      <c r="E17" s="33"/>
      <c r="F17" s="46">
        <v>0</v>
      </c>
      <c r="G17" s="35">
        <f t="shared" si="0"/>
        <v>4.07</v>
      </c>
      <c r="H17" s="27">
        <f t="shared" si="2"/>
        <v>-3.2195</v>
      </c>
      <c r="I17" s="33"/>
      <c r="J17" s="46">
        <v>0</v>
      </c>
      <c r="K17" s="35">
        <f t="shared" si="1"/>
        <v>4.07</v>
      </c>
      <c r="L17" s="27">
        <f t="shared" si="3"/>
        <v>-3.2195</v>
      </c>
    </row>
    <row r="18" spans="1:12" ht="15.75" customHeight="1" x14ac:dyDescent="0.55000000000000004">
      <c r="A18" s="78"/>
      <c r="B18" s="21" t="s">
        <v>139</v>
      </c>
      <c r="C18" s="29" t="s">
        <v>56</v>
      </c>
      <c r="D18" s="41">
        <v>3.2290000000000001</v>
      </c>
      <c r="E18" s="33"/>
      <c r="F18" s="46">
        <v>0</v>
      </c>
      <c r="G18" s="35">
        <f t="shared" si="0"/>
        <v>3.2290000000000001</v>
      </c>
      <c r="H18" s="27">
        <f t="shared" si="2"/>
        <v>-4.0605000000000002</v>
      </c>
      <c r="I18" s="33"/>
      <c r="J18" s="46">
        <v>0</v>
      </c>
      <c r="K18" s="35">
        <f t="shared" si="1"/>
        <v>3.2290000000000001</v>
      </c>
      <c r="L18" s="27">
        <f t="shared" si="3"/>
        <v>-4.0605000000000002</v>
      </c>
    </row>
    <row r="19" spans="1:12" ht="15.75" customHeight="1" x14ac:dyDescent="0.55000000000000004">
      <c r="A19" s="78"/>
      <c r="B19" s="21" t="s">
        <v>140</v>
      </c>
      <c r="C19" s="29" t="s">
        <v>74</v>
      </c>
      <c r="D19" s="41">
        <v>11.462999999999999</v>
      </c>
      <c r="E19" s="33"/>
      <c r="F19" s="46">
        <v>0</v>
      </c>
      <c r="G19" s="35" t="str">
        <f t="shared" si="0"/>
        <v>NA</v>
      </c>
      <c r="H19" s="27" t="str">
        <f t="shared" si="2"/>
        <v>NA</v>
      </c>
      <c r="I19" s="33"/>
      <c r="J19" s="46">
        <v>0</v>
      </c>
      <c r="K19" s="35" t="str">
        <f t="shared" si="1"/>
        <v>NA</v>
      </c>
      <c r="L19" s="27" t="str">
        <f t="shared" si="3"/>
        <v>NA</v>
      </c>
    </row>
    <row r="20" spans="1:12" ht="15.75" customHeight="1" x14ac:dyDescent="0.55000000000000004">
      <c r="A20" s="78"/>
      <c r="B20" s="21" t="s">
        <v>141</v>
      </c>
      <c r="C20" s="29" t="s">
        <v>128</v>
      </c>
      <c r="D20" s="41">
        <v>10.864000000000001</v>
      </c>
      <c r="E20" s="33"/>
      <c r="F20" s="46">
        <v>0</v>
      </c>
      <c r="G20" s="35">
        <f t="shared" si="0"/>
        <v>10.864000000000001</v>
      </c>
      <c r="H20" s="27">
        <f t="shared" si="2"/>
        <v>3.5745000000000005</v>
      </c>
      <c r="I20" s="33"/>
      <c r="J20" s="46">
        <v>0</v>
      </c>
      <c r="K20" s="35">
        <f t="shared" si="1"/>
        <v>10.864000000000001</v>
      </c>
      <c r="L20" s="27">
        <f t="shared" si="3"/>
        <v>3.5745000000000005</v>
      </c>
    </row>
    <row r="21" spans="1:12" ht="15.75" customHeight="1" x14ac:dyDescent="0.55000000000000004">
      <c r="A21" s="78"/>
      <c r="B21" s="21" t="s">
        <v>142</v>
      </c>
      <c r="C21" s="29" t="s">
        <v>129</v>
      </c>
      <c r="D21" s="41">
        <v>7.9660000000000002</v>
      </c>
      <c r="E21" s="33"/>
      <c r="F21" s="46">
        <v>0</v>
      </c>
      <c r="G21" s="35">
        <f t="shared" si="0"/>
        <v>7.9660000000000002</v>
      </c>
      <c r="H21" s="27">
        <f t="shared" si="2"/>
        <v>0.67649999999999988</v>
      </c>
      <c r="I21" s="33"/>
      <c r="J21" s="46">
        <v>0</v>
      </c>
      <c r="K21" s="35">
        <f t="shared" si="1"/>
        <v>7.9660000000000002</v>
      </c>
      <c r="L21" s="27">
        <f t="shared" si="3"/>
        <v>0.67649999999999988</v>
      </c>
    </row>
    <row r="22" spans="1:12" ht="15.75" customHeight="1" x14ac:dyDescent="0.55000000000000004">
      <c r="A22" s="78"/>
      <c r="B22" s="21" t="s">
        <v>143</v>
      </c>
      <c r="C22" s="9" t="s">
        <v>74</v>
      </c>
      <c r="D22" s="41">
        <v>4.2619999999999996</v>
      </c>
      <c r="E22" s="33"/>
      <c r="F22" s="46">
        <v>0</v>
      </c>
      <c r="G22" s="35" t="str">
        <f t="shared" si="0"/>
        <v>NA</v>
      </c>
      <c r="H22" s="27" t="str">
        <f t="shared" si="2"/>
        <v>NA</v>
      </c>
      <c r="I22" s="33"/>
      <c r="J22" s="46">
        <v>0</v>
      </c>
      <c r="K22" s="35" t="str">
        <f t="shared" si="1"/>
        <v>NA</v>
      </c>
      <c r="L22" s="27" t="str">
        <f t="shared" si="3"/>
        <v>NA</v>
      </c>
    </row>
    <row r="23" spans="1:12" ht="15.75" customHeight="1" x14ac:dyDescent="0.55000000000000004">
      <c r="A23" s="78"/>
      <c r="B23" s="21" t="s">
        <v>144</v>
      </c>
      <c r="C23" s="29" t="s">
        <v>49</v>
      </c>
      <c r="D23" s="41">
        <v>7.9749999999999996</v>
      </c>
      <c r="E23" s="33"/>
      <c r="F23" s="46">
        <v>0</v>
      </c>
      <c r="G23" s="35">
        <f t="shared" si="0"/>
        <v>7.9749999999999996</v>
      </c>
      <c r="H23" s="27">
        <f t="shared" si="2"/>
        <v>0.68549999999999933</v>
      </c>
      <c r="I23" s="33"/>
      <c r="J23" s="46">
        <v>0</v>
      </c>
      <c r="K23" s="35">
        <f t="shared" si="1"/>
        <v>7.9749999999999996</v>
      </c>
      <c r="L23" s="27">
        <f t="shared" si="3"/>
        <v>0.68549999999999933</v>
      </c>
    </row>
    <row r="24" spans="1:12" ht="15.6" customHeight="1" x14ac:dyDescent="0.55000000000000004">
      <c r="A24" s="78"/>
      <c r="B24" s="21" t="s">
        <v>145</v>
      </c>
      <c r="C24" s="29" t="s">
        <v>47</v>
      </c>
      <c r="D24" s="41">
        <v>6.5990000000000002</v>
      </c>
      <c r="E24" s="33"/>
      <c r="F24" s="46">
        <v>0</v>
      </c>
      <c r="G24" s="35">
        <f t="shared" si="0"/>
        <v>6.5990000000000002</v>
      </c>
      <c r="H24" s="27">
        <f t="shared" si="2"/>
        <v>-0.69050000000000011</v>
      </c>
      <c r="I24" s="33"/>
      <c r="J24" s="46">
        <v>0</v>
      </c>
      <c r="K24" s="35">
        <f t="shared" si="1"/>
        <v>6.5990000000000002</v>
      </c>
      <c r="L24" s="27">
        <f t="shared" si="3"/>
        <v>-0.69050000000000011</v>
      </c>
    </row>
    <row r="25" spans="1:12" ht="15.6" customHeight="1" x14ac:dyDescent="0.55000000000000004">
      <c r="A25" s="78"/>
      <c r="B25" s="21" t="s">
        <v>146</v>
      </c>
      <c r="C25" s="29" t="s">
        <v>60</v>
      </c>
      <c r="D25" s="41">
        <v>5.66</v>
      </c>
      <c r="E25" s="33"/>
      <c r="F25" s="46">
        <v>0</v>
      </c>
      <c r="G25" s="35">
        <f t="shared" si="0"/>
        <v>5.66</v>
      </c>
      <c r="H25" s="27">
        <f t="shared" si="2"/>
        <v>-1.6295000000000002</v>
      </c>
      <c r="I25" s="33"/>
      <c r="J25" s="46">
        <v>0</v>
      </c>
      <c r="K25" s="35">
        <f t="shared" si="1"/>
        <v>5.66</v>
      </c>
      <c r="L25" s="27">
        <f t="shared" si="3"/>
        <v>-1.6295000000000002</v>
      </c>
    </row>
    <row r="26" spans="1:12" ht="15.6" customHeight="1" x14ac:dyDescent="0.55000000000000004">
      <c r="A26" s="78"/>
      <c r="B26" s="21" t="s">
        <v>147</v>
      </c>
      <c r="C26" s="29" t="s">
        <v>45</v>
      </c>
      <c r="D26" s="41">
        <v>4.8860000000000001</v>
      </c>
      <c r="E26" s="33"/>
      <c r="F26" s="46">
        <v>0</v>
      </c>
      <c r="G26" s="35">
        <f t="shared" si="0"/>
        <v>4.8860000000000001</v>
      </c>
      <c r="H26" s="27">
        <f t="shared" si="2"/>
        <v>-2.4035000000000002</v>
      </c>
      <c r="I26" s="33"/>
      <c r="J26" s="46">
        <v>0</v>
      </c>
      <c r="K26" s="35">
        <f t="shared" si="1"/>
        <v>4.8860000000000001</v>
      </c>
      <c r="L26" s="27">
        <f t="shared" si="3"/>
        <v>-2.4035000000000002</v>
      </c>
    </row>
    <row r="27" spans="1:12" ht="15.6" customHeight="1" x14ac:dyDescent="0.55000000000000004">
      <c r="A27" s="78"/>
      <c r="B27" s="21" t="s">
        <v>148</v>
      </c>
      <c r="C27" s="29" t="s">
        <v>54</v>
      </c>
      <c r="D27" s="41">
        <v>6.5119999999999996</v>
      </c>
      <c r="E27" s="33"/>
      <c r="F27" s="46">
        <v>0</v>
      </c>
      <c r="G27" s="35">
        <f t="shared" si="0"/>
        <v>6.5119999999999996</v>
      </c>
      <c r="H27" s="27">
        <f t="shared" si="2"/>
        <v>-0.77750000000000075</v>
      </c>
      <c r="I27" s="33"/>
      <c r="J27" s="46">
        <v>0</v>
      </c>
      <c r="K27" s="35">
        <f t="shared" si="1"/>
        <v>6.5119999999999996</v>
      </c>
      <c r="L27" s="27">
        <f t="shared" si="3"/>
        <v>-0.77750000000000075</v>
      </c>
    </row>
    <row r="28" spans="1:12" ht="15.6" customHeight="1" x14ac:dyDescent="0.55000000000000004">
      <c r="A28" s="78"/>
      <c r="B28" s="21" t="s">
        <v>149</v>
      </c>
      <c r="C28" s="29" t="s">
        <v>55</v>
      </c>
      <c r="D28" s="41">
        <v>8.5359999999999996</v>
      </c>
      <c r="E28" s="33"/>
      <c r="F28" s="46">
        <v>0</v>
      </c>
      <c r="G28" s="35">
        <f t="shared" si="0"/>
        <v>8.5359999999999996</v>
      </c>
      <c r="H28" s="27">
        <f t="shared" si="2"/>
        <v>1.2464999999999993</v>
      </c>
      <c r="I28" s="33"/>
      <c r="J28" s="46">
        <v>0</v>
      </c>
      <c r="K28" s="35">
        <f t="shared" si="1"/>
        <v>8.5359999999999996</v>
      </c>
      <c r="L28" s="27">
        <f t="shared" si="3"/>
        <v>1.2464999999999993</v>
      </c>
    </row>
    <row r="29" spans="1:12" ht="15.6" customHeight="1" x14ac:dyDescent="0.55000000000000004">
      <c r="A29" s="78"/>
      <c r="B29" s="21" t="s">
        <v>150</v>
      </c>
      <c r="C29" s="29" t="s">
        <v>51</v>
      </c>
      <c r="D29" s="41">
        <v>9.2710000000000008</v>
      </c>
      <c r="E29" s="33"/>
      <c r="F29" s="46">
        <v>0</v>
      </c>
      <c r="G29" s="35">
        <f t="shared" si="0"/>
        <v>9.2710000000000008</v>
      </c>
      <c r="H29" s="27">
        <f t="shared" si="2"/>
        <v>1.9815000000000005</v>
      </c>
      <c r="I29" s="33"/>
      <c r="J29" s="46">
        <v>0</v>
      </c>
      <c r="K29" s="35">
        <f t="shared" si="1"/>
        <v>9.2710000000000008</v>
      </c>
      <c r="L29" s="27">
        <f t="shared" si="3"/>
        <v>1.9815000000000005</v>
      </c>
    </row>
    <row r="30" spans="1:12" ht="15.75" customHeight="1" x14ac:dyDescent="0.55000000000000004">
      <c r="A30" s="78"/>
      <c r="B30" s="21" t="s">
        <v>151</v>
      </c>
      <c r="C30" s="29" t="s">
        <v>57</v>
      </c>
      <c r="D30" s="41">
        <v>6.3079999999999998</v>
      </c>
      <c r="E30" s="33"/>
      <c r="F30" s="46">
        <v>0</v>
      </c>
      <c r="G30" s="35">
        <f t="shared" si="0"/>
        <v>6.3079999999999998</v>
      </c>
      <c r="H30" s="27">
        <f t="shared" si="2"/>
        <v>-0.98150000000000048</v>
      </c>
      <c r="I30" s="33"/>
      <c r="J30" s="46">
        <v>0</v>
      </c>
      <c r="K30" s="35">
        <f t="shared" si="1"/>
        <v>6.3079999999999998</v>
      </c>
      <c r="L30" s="27">
        <f t="shared" si="3"/>
        <v>-0.98150000000000048</v>
      </c>
    </row>
    <row r="31" spans="1:12" ht="15.75" customHeight="1" x14ac:dyDescent="0.55000000000000004">
      <c r="A31" s="78"/>
      <c r="B31" s="21" t="s">
        <v>152</v>
      </c>
      <c r="C31" s="29" t="s">
        <v>52</v>
      </c>
      <c r="D31" s="41">
        <v>10.403</v>
      </c>
      <c r="E31" s="33"/>
      <c r="F31" s="46">
        <v>0</v>
      </c>
      <c r="G31" s="35">
        <f t="shared" si="0"/>
        <v>10.403</v>
      </c>
      <c r="H31" s="27">
        <f t="shared" si="2"/>
        <v>3.1135000000000002</v>
      </c>
      <c r="I31" s="33"/>
      <c r="J31" s="46">
        <v>0</v>
      </c>
      <c r="K31" s="35">
        <f t="shared" si="1"/>
        <v>10.403</v>
      </c>
      <c r="L31" s="27">
        <f t="shared" si="3"/>
        <v>3.1135000000000002</v>
      </c>
    </row>
    <row r="32" spans="1:12" ht="15.75" customHeight="1" x14ac:dyDescent="0.55000000000000004">
      <c r="A32" s="78"/>
      <c r="B32" s="21" t="s">
        <v>153</v>
      </c>
      <c r="C32" s="29" t="s">
        <v>59</v>
      </c>
      <c r="D32" s="41">
        <v>6.702</v>
      </c>
      <c r="E32" s="33"/>
      <c r="F32" s="46">
        <v>0</v>
      </c>
      <c r="G32" s="35">
        <f t="shared" si="0"/>
        <v>6.702</v>
      </c>
      <c r="H32" s="27">
        <f t="shared" si="2"/>
        <v>-0.58750000000000036</v>
      </c>
      <c r="I32" s="33"/>
      <c r="J32" s="46">
        <v>0</v>
      </c>
      <c r="K32" s="35">
        <f t="shared" si="1"/>
        <v>6.702</v>
      </c>
      <c r="L32" s="27">
        <f t="shared" si="3"/>
        <v>-0.58750000000000036</v>
      </c>
    </row>
    <row r="33" spans="1:13" ht="15.75" customHeight="1" thickBot="1" x14ac:dyDescent="0.6">
      <c r="A33" s="79"/>
      <c r="B33" s="23" t="s">
        <v>154</v>
      </c>
      <c r="C33" s="30" t="s">
        <v>44</v>
      </c>
      <c r="D33" s="42">
        <v>5.9269999999999996</v>
      </c>
      <c r="E33" s="33"/>
      <c r="F33" s="47">
        <v>0</v>
      </c>
      <c r="G33" s="36">
        <f t="shared" si="0"/>
        <v>5.9269999999999996</v>
      </c>
      <c r="H33" s="28">
        <f t="shared" si="2"/>
        <v>-1.3625000000000007</v>
      </c>
      <c r="I33" s="33"/>
      <c r="J33" s="47">
        <v>0</v>
      </c>
      <c r="K33" s="36">
        <f t="shared" si="1"/>
        <v>5.9269999999999996</v>
      </c>
      <c r="L33" s="28">
        <f t="shared" si="3"/>
        <v>-1.3625000000000007</v>
      </c>
    </row>
    <row r="37" spans="1:13" ht="18" thickBot="1" x14ac:dyDescent="0.6"/>
    <row r="38" spans="1:13" ht="42.6" thickBot="1" x14ac:dyDescent="0.6">
      <c r="A38" s="57"/>
      <c r="B38" s="25" t="s">
        <v>73</v>
      </c>
      <c r="C38" s="11" t="s">
        <v>0</v>
      </c>
      <c r="D38" s="13" t="s">
        <v>131</v>
      </c>
      <c r="E38" s="43"/>
      <c r="F38" s="39" t="s">
        <v>132</v>
      </c>
      <c r="G38" s="11" t="s">
        <v>16</v>
      </c>
      <c r="H38" s="11" t="s">
        <v>71</v>
      </c>
      <c r="I38" s="13" t="s">
        <v>72</v>
      </c>
      <c r="J38" s="39" t="s">
        <v>133</v>
      </c>
      <c r="K38" s="11" t="s">
        <v>16</v>
      </c>
      <c r="L38" s="11" t="s">
        <v>71</v>
      </c>
      <c r="M38" s="13" t="s">
        <v>72</v>
      </c>
    </row>
    <row r="39" spans="1:13" ht="14.4" x14ac:dyDescent="0.55000000000000004">
      <c r="A39" s="60" t="s">
        <v>14</v>
      </c>
      <c r="B39" s="18" t="s">
        <v>76</v>
      </c>
      <c r="C39" s="31" t="s">
        <v>76</v>
      </c>
      <c r="D39" s="40">
        <v>9.1549999999999994</v>
      </c>
      <c r="E39" s="33"/>
      <c r="F39" s="53">
        <v>0</v>
      </c>
      <c r="G39" s="34">
        <f t="shared" ref="G39:G82" si="4">IF(OR(NET_NAME="NA",F:F="NA"),"NA",PACKAGE_LENGTH+F:F)</f>
        <v>9.1549999999999994</v>
      </c>
      <c r="H39" s="34">
        <f t="shared" ref="H39:H47" si="5">IF(OR(NET_NAME="NA",F:F="NA"),"NA",G:G-AVERAGEA(DQS0_1_LENGTHS))</f>
        <v>1.3179999999999996</v>
      </c>
      <c r="I39" s="64"/>
      <c r="J39" s="49" t="s">
        <v>74</v>
      </c>
      <c r="K39" s="34" t="str">
        <f t="shared" ref="K39:K82" si="6">IF(OR(NET_NAME="NA",J:J="NA"),"NA",PACKAGE_LENGTH+J:J)</f>
        <v>NA</v>
      </c>
      <c r="L39" s="34" t="str">
        <f t="shared" ref="L39:L47" si="7">IF(OR(NET_NAME="NA",J:J="NA"),"NA",K:K-AVERAGEA(DQS0_2_LENGTHS))</f>
        <v>NA</v>
      </c>
      <c r="M39" s="64"/>
    </row>
    <row r="40" spans="1:13" ht="14.4" x14ac:dyDescent="0.55000000000000004">
      <c r="A40" s="61"/>
      <c r="B40" s="19" t="s">
        <v>77</v>
      </c>
      <c r="C40" s="29" t="s">
        <v>77</v>
      </c>
      <c r="D40" s="41">
        <v>8.8510000000000009</v>
      </c>
      <c r="E40" s="33"/>
      <c r="F40" s="45">
        <v>0</v>
      </c>
      <c r="G40" s="35">
        <f t="shared" si="4"/>
        <v>8.8510000000000009</v>
      </c>
      <c r="H40" s="35">
        <f t="shared" si="5"/>
        <v>1.0140000000000011</v>
      </c>
      <c r="I40" s="65"/>
      <c r="J40" s="50" t="s">
        <v>74</v>
      </c>
      <c r="K40" s="35" t="str">
        <f t="shared" si="6"/>
        <v>NA</v>
      </c>
      <c r="L40" s="35" t="str">
        <f t="shared" si="7"/>
        <v>NA</v>
      </c>
      <c r="M40" s="65"/>
    </row>
    <row r="41" spans="1:13" ht="14.4" x14ac:dyDescent="0.55000000000000004">
      <c r="A41" s="61"/>
      <c r="B41" s="19" t="s">
        <v>78</v>
      </c>
      <c r="C41" s="29" t="s">
        <v>78</v>
      </c>
      <c r="D41" s="41">
        <v>9.7149999999999999</v>
      </c>
      <c r="E41" s="33"/>
      <c r="F41" s="45">
        <v>0</v>
      </c>
      <c r="G41" s="35">
        <f t="shared" si="4"/>
        <v>9.7149999999999999</v>
      </c>
      <c r="H41" s="35">
        <f t="shared" si="5"/>
        <v>1.8780000000000001</v>
      </c>
      <c r="I41" s="65"/>
      <c r="J41" s="50" t="s">
        <v>74</v>
      </c>
      <c r="K41" s="35" t="str">
        <f t="shared" si="6"/>
        <v>NA</v>
      </c>
      <c r="L41" s="35" t="str">
        <f t="shared" si="7"/>
        <v>NA</v>
      </c>
      <c r="M41" s="65"/>
    </row>
    <row r="42" spans="1:13" ht="14.4" x14ac:dyDescent="0.55000000000000004">
      <c r="A42" s="61"/>
      <c r="B42" s="19" t="s">
        <v>79</v>
      </c>
      <c r="C42" s="29" t="s">
        <v>79</v>
      </c>
      <c r="D42" s="41">
        <v>9.9239999999999995</v>
      </c>
      <c r="E42" s="33"/>
      <c r="F42" s="45">
        <v>0</v>
      </c>
      <c r="G42" s="35">
        <f t="shared" si="4"/>
        <v>9.9239999999999995</v>
      </c>
      <c r="H42" s="35">
        <f t="shared" si="5"/>
        <v>2.0869999999999997</v>
      </c>
      <c r="I42" s="65"/>
      <c r="J42" s="50" t="s">
        <v>74</v>
      </c>
      <c r="K42" s="35" t="str">
        <f t="shared" si="6"/>
        <v>NA</v>
      </c>
      <c r="L42" s="35" t="str">
        <f t="shared" si="7"/>
        <v>NA</v>
      </c>
      <c r="M42" s="65"/>
    </row>
    <row r="43" spans="1:13" ht="14.4" x14ac:dyDescent="0.55000000000000004">
      <c r="A43" s="61"/>
      <c r="B43" s="19" t="s">
        <v>80</v>
      </c>
      <c r="C43" s="29" t="s">
        <v>80</v>
      </c>
      <c r="D43" s="41">
        <v>8.1370000000000005</v>
      </c>
      <c r="E43" s="33"/>
      <c r="F43" s="45">
        <v>0</v>
      </c>
      <c r="G43" s="35">
        <f t="shared" si="4"/>
        <v>8.1370000000000005</v>
      </c>
      <c r="H43" s="35">
        <f t="shared" si="5"/>
        <v>0.30000000000000071</v>
      </c>
      <c r="I43" s="65"/>
      <c r="J43" s="50" t="s">
        <v>74</v>
      </c>
      <c r="K43" s="35" t="str">
        <f t="shared" si="6"/>
        <v>NA</v>
      </c>
      <c r="L43" s="35" t="str">
        <f t="shared" si="7"/>
        <v>NA</v>
      </c>
      <c r="M43" s="65"/>
    </row>
    <row r="44" spans="1:13" ht="14.4" x14ac:dyDescent="0.55000000000000004">
      <c r="A44" s="61"/>
      <c r="B44" s="19" t="s">
        <v>81</v>
      </c>
      <c r="C44" s="29" t="s">
        <v>81</v>
      </c>
      <c r="D44" s="41">
        <v>6.6539999999999999</v>
      </c>
      <c r="E44" s="33"/>
      <c r="F44" s="45">
        <v>0</v>
      </c>
      <c r="G44" s="35">
        <f t="shared" si="4"/>
        <v>6.6539999999999999</v>
      </c>
      <c r="H44" s="35">
        <f t="shared" si="5"/>
        <v>-1.1829999999999998</v>
      </c>
      <c r="I44" s="65"/>
      <c r="J44" s="50" t="s">
        <v>74</v>
      </c>
      <c r="K44" s="35" t="str">
        <f t="shared" si="6"/>
        <v>NA</v>
      </c>
      <c r="L44" s="35" t="str">
        <f t="shared" si="7"/>
        <v>NA</v>
      </c>
      <c r="M44" s="65"/>
    </row>
    <row r="45" spans="1:13" ht="14.4" x14ac:dyDescent="0.55000000000000004">
      <c r="A45" s="61"/>
      <c r="B45" s="19" t="s">
        <v>82</v>
      </c>
      <c r="C45" s="29" t="s">
        <v>82</v>
      </c>
      <c r="D45" s="41">
        <v>7.8810000000000002</v>
      </c>
      <c r="E45" s="33"/>
      <c r="F45" s="45">
        <v>0</v>
      </c>
      <c r="G45" s="35">
        <f t="shared" si="4"/>
        <v>7.8810000000000002</v>
      </c>
      <c r="H45" s="35">
        <f t="shared" si="5"/>
        <v>4.4000000000000483E-2</v>
      </c>
      <c r="I45" s="65"/>
      <c r="J45" s="50" t="s">
        <v>74</v>
      </c>
      <c r="K45" s="35" t="str">
        <f t="shared" si="6"/>
        <v>NA</v>
      </c>
      <c r="L45" s="35" t="str">
        <f t="shared" si="7"/>
        <v>NA</v>
      </c>
      <c r="M45" s="65"/>
    </row>
    <row r="46" spans="1:13" ht="14.4" x14ac:dyDescent="0.55000000000000004">
      <c r="A46" s="61"/>
      <c r="B46" s="19" t="s">
        <v>83</v>
      </c>
      <c r="C46" s="29" t="s">
        <v>83</v>
      </c>
      <c r="D46" s="41">
        <v>7.04</v>
      </c>
      <c r="E46" s="33"/>
      <c r="F46" s="45">
        <v>0</v>
      </c>
      <c r="G46" s="35">
        <f t="shared" si="4"/>
        <v>7.04</v>
      </c>
      <c r="H46" s="35">
        <f t="shared" si="5"/>
        <v>-0.79699999999999971</v>
      </c>
      <c r="I46" s="65"/>
      <c r="J46" s="50" t="s">
        <v>74</v>
      </c>
      <c r="K46" s="35" t="str">
        <f t="shared" si="6"/>
        <v>NA</v>
      </c>
      <c r="L46" s="35" t="str">
        <f t="shared" si="7"/>
        <v>NA</v>
      </c>
      <c r="M46" s="65"/>
    </row>
    <row r="47" spans="1:13" ht="14.4" x14ac:dyDescent="0.55000000000000004">
      <c r="A47" s="61"/>
      <c r="B47" s="19" t="s">
        <v>84</v>
      </c>
      <c r="C47" s="29" t="s">
        <v>84</v>
      </c>
      <c r="D47" s="41">
        <v>8.6519999999999992</v>
      </c>
      <c r="E47" s="33"/>
      <c r="F47" s="45">
        <v>0</v>
      </c>
      <c r="G47" s="35">
        <f t="shared" si="4"/>
        <v>8.6519999999999992</v>
      </c>
      <c r="H47" s="35">
        <f t="shared" si="5"/>
        <v>0.8149999999999995</v>
      </c>
      <c r="I47" s="65"/>
      <c r="J47" s="50" t="s">
        <v>74</v>
      </c>
      <c r="K47" s="35" t="str">
        <f t="shared" si="6"/>
        <v>NA</v>
      </c>
      <c r="L47" s="35" t="str">
        <f t="shared" si="7"/>
        <v>NA</v>
      </c>
      <c r="M47" s="65"/>
    </row>
    <row r="48" spans="1:13" ht="14.4" x14ac:dyDescent="0.55000000000000004">
      <c r="A48" s="61"/>
      <c r="B48" s="19" t="s">
        <v>85</v>
      </c>
      <c r="C48" s="29" t="s">
        <v>120</v>
      </c>
      <c r="D48" s="41">
        <v>7.8659999999999997</v>
      </c>
      <c r="E48" s="33"/>
      <c r="F48" s="45">
        <v>0</v>
      </c>
      <c r="G48" s="35">
        <f t="shared" si="4"/>
        <v>7.8659999999999997</v>
      </c>
      <c r="H48" s="66"/>
      <c r="I48" s="75">
        <f>IF(OR(NET_NAME="NA",F:F="NA"),"NA",AVERAGEA(DQS0_1_LENGTHS)-AVERAGEA(CLOCK_1_LENGHTS))</f>
        <v>0.54749999999999943</v>
      </c>
      <c r="J48" s="50" t="s">
        <v>74</v>
      </c>
      <c r="K48" s="35" t="str">
        <f t="shared" si="6"/>
        <v>NA</v>
      </c>
      <c r="L48" s="66"/>
      <c r="M48" s="75" t="str">
        <f>IF(OR(NET_NAME="NA",J:J="NA"),"NA",AVERAGEA(DQS0_2_LENGTHS)-AVERAGEA(CLOCK_2_LENGHTS))</f>
        <v>NA</v>
      </c>
    </row>
    <row r="49" spans="1:13" ht="14.7" thickBot="1" x14ac:dyDescent="0.6">
      <c r="A49" s="63"/>
      <c r="B49" s="26" t="s">
        <v>86</v>
      </c>
      <c r="C49" s="30" t="s">
        <v>121</v>
      </c>
      <c r="D49" s="42">
        <v>7.8079999999999998</v>
      </c>
      <c r="E49" s="33"/>
      <c r="F49" s="54">
        <v>0</v>
      </c>
      <c r="G49" s="36">
        <f t="shared" si="4"/>
        <v>7.8079999999999998</v>
      </c>
      <c r="H49" s="67"/>
      <c r="I49" s="76"/>
      <c r="J49" s="51" t="s">
        <v>74</v>
      </c>
      <c r="K49" s="36" t="str">
        <f t="shared" si="6"/>
        <v>NA</v>
      </c>
      <c r="L49" s="67"/>
      <c r="M49" s="76"/>
    </row>
    <row r="50" spans="1:13" ht="14.4" x14ac:dyDescent="0.55000000000000004">
      <c r="A50" s="60" t="s">
        <v>15</v>
      </c>
      <c r="B50" s="18" t="s">
        <v>87</v>
      </c>
      <c r="C50" s="31" t="s">
        <v>87</v>
      </c>
      <c r="D50" s="40">
        <v>9.391</v>
      </c>
      <c r="E50" s="33"/>
      <c r="F50" s="53">
        <v>0</v>
      </c>
      <c r="G50" s="34">
        <f t="shared" si="4"/>
        <v>9.391</v>
      </c>
      <c r="H50" s="34">
        <f t="shared" ref="H50:H58" si="8">IF(OR(NET_NAME="NA",F:F="NA"),"NA",G:G-AVERAGEA(DQS1_1_LENGTHS))</f>
        <v>0.76449999999999996</v>
      </c>
      <c r="I50" s="72"/>
      <c r="J50" s="49" t="s">
        <v>74</v>
      </c>
      <c r="K50" s="34" t="str">
        <f t="shared" si="6"/>
        <v>NA</v>
      </c>
      <c r="L50" s="34" t="str">
        <f t="shared" ref="L50:L58" si="9">IF(OR(NET_NAME="NA",J:J="NA"),"NA",K:K-AVERAGEA(DQS1_2_LENGTHS))</f>
        <v>NA</v>
      </c>
      <c r="M50" s="72"/>
    </row>
    <row r="51" spans="1:13" ht="14.4" x14ac:dyDescent="0.55000000000000004">
      <c r="A51" s="61"/>
      <c r="B51" s="19" t="s">
        <v>88</v>
      </c>
      <c r="C51" s="29" t="s">
        <v>88</v>
      </c>
      <c r="D51" s="41">
        <v>9.6590000000000007</v>
      </c>
      <c r="E51" s="33"/>
      <c r="F51" s="45">
        <v>0</v>
      </c>
      <c r="G51" s="35">
        <f t="shared" si="4"/>
        <v>9.6590000000000007</v>
      </c>
      <c r="H51" s="35">
        <f t="shared" si="8"/>
        <v>1.0325000000000006</v>
      </c>
      <c r="I51" s="73"/>
      <c r="J51" s="50" t="s">
        <v>74</v>
      </c>
      <c r="K51" s="35" t="str">
        <f t="shared" si="6"/>
        <v>NA</v>
      </c>
      <c r="L51" s="35" t="str">
        <f t="shared" si="9"/>
        <v>NA</v>
      </c>
      <c r="M51" s="73"/>
    </row>
    <row r="52" spans="1:13" ht="14.4" x14ac:dyDescent="0.55000000000000004">
      <c r="A52" s="61"/>
      <c r="B52" s="19" t="s">
        <v>89</v>
      </c>
      <c r="C52" s="29" t="s">
        <v>89</v>
      </c>
      <c r="D52" s="41">
        <v>9.5470000000000006</v>
      </c>
      <c r="E52" s="33"/>
      <c r="F52" s="45">
        <v>0</v>
      </c>
      <c r="G52" s="35">
        <f t="shared" si="4"/>
        <v>9.5470000000000006</v>
      </c>
      <c r="H52" s="35">
        <f t="shared" si="8"/>
        <v>0.92050000000000054</v>
      </c>
      <c r="I52" s="73"/>
      <c r="J52" s="50" t="s">
        <v>74</v>
      </c>
      <c r="K52" s="35" t="str">
        <f t="shared" si="6"/>
        <v>NA</v>
      </c>
      <c r="L52" s="35" t="str">
        <f t="shared" si="9"/>
        <v>NA</v>
      </c>
      <c r="M52" s="73"/>
    </row>
    <row r="53" spans="1:13" ht="14.4" x14ac:dyDescent="0.55000000000000004">
      <c r="A53" s="61"/>
      <c r="B53" s="19" t="s">
        <v>90</v>
      </c>
      <c r="C53" s="29" t="s">
        <v>90</v>
      </c>
      <c r="D53" s="41">
        <v>10.288</v>
      </c>
      <c r="E53" s="33"/>
      <c r="F53" s="45">
        <v>0</v>
      </c>
      <c r="G53" s="35">
        <f t="shared" si="4"/>
        <v>10.288</v>
      </c>
      <c r="H53" s="35">
        <f t="shared" si="8"/>
        <v>1.6615000000000002</v>
      </c>
      <c r="I53" s="73"/>
      <c r="J53" s="50" t="s">
        <v>74</v>
      </c>
      <c r="K53" s="35" t="str">
        <f t="shared" si="6"/>
        <v>NA</v>
      </c>
      <c r="L53" s="35" t="str">
        <f t="shared" si="9"/>
        <v>NA</v>
      </c>
      <c r="M53" s="73"/>
    </row>
    <row r="54" spans="1:13" ht="14.4" x14ac:dyDescent="0.55000000000000004">
      <c r="A54" s="61"/>
      <c r="B54" s="19" t="s">
        <v>91</v>
      </c>
      <c r="C54" s="29" t="s">
        <v>91</v>
      </c>
      <c r="D54" s="41">
        <v>8.6989999999999998</v>
      </c>
      <c r="E54" s="33"/>
      <c r="F54" s="45">
        <v>0</v>
      </c>
      <c r="G54" s="35">
        <f t="shared" si="4"/>
        <v>8.6989999999999998</v>
      </c>
      <c r="H54" s="35">
        <f t="shared" si="8"/>
        <v>7.2499999999999787E-2</v>
      </c>
      <c r="I54" s="73"/>
      <c r="J54" s="50" t="s">
        <v>74</v>
      </c>
      <c r="K54" s="35" t="str">
        <f t="shared" si="6"/>
        <v>NA</v>
      </c>
      <c r="L54" s="35" t="str">
        <f t="shared" si="9"/>
        <v>NA</v>
      </c>
      <c r="M54" s="73"/>
    </row>
    <row r="55" spans="1:13" ht="14.4" x14ac:dyDescent="0.55000000000000004">
      <c r="A55" s="61"/>
      <c r="B55" s="19" t="s">
        <v>92</v>
      </c>
      <c r="C55" s="29" t="s">
        <v>92</v>
      </c>
      <c r="D55" s="41">
        <v>6.6920000000000002</v>
      </c>
      <c r="E55" s="33"/>
      <c r="F55" s="45">
        <v>0</v>
      </c>
      <c r="G55" s="35">
        <f t="shared" si="4"/>
        <v>6.6920000000000002</v>
      </c>
      <c r="H55" s="35">
        <f t="shared" si="8"/>
        <v>-1.9344999999999999</v>
      </c>
      <c r="I55" s="73"/>
      <c r="J55" s="50" t="s">
        <v>74</v>
      </c>
      <c r="K55" s="35" t="str">
        <f t="shared" si="6"/>
        <v>NA</v>
      </c>
      <c r="L55" s="35" t="str">
        <f t="shared" si="9"/>
        <v>NA</v>
      </c>
      <c r="M55" s="73"/>
    </row>
    <row r="56" spans="1:13" ht="14.4" x14ac:dyDescent="0.55000000000000004">
      <c r="A56" s="61"/>
      <c r="B56" s="19" t="s">
        <v>93</v>
      </c>
      <c r="C56" s="29" t="s">
        <v>93</v>
      </c>
      <c r="D56" s="41">
        <v>7.5739999999999998</v>
      </c>
      <c r="E56" s="33"/>
      <c r="F56" s="45">
        <v>0</v>
      </c>
      <c r="G56" s="35">
        <f t="shared" si="4"/>
        <v>7.5739999999999998</v>
      </c>
      <c r="H56" s="35">
        <f t="shared" si="8"/>
        <v>-1.0525000000000002</v>
      </c>
      <c r="I56" s="73"/>
      <c r="J56" s="50" t="s">
        <v>74</v>
      </c>
      <c r="K56" s="35" t="str">
        <f t="shared" si="6"/>
        <v>NA</v>
      </c>
      <c r="L56" s="35" t="str">
        <f t="shared" si="9"/>
        <v>NA</v>
      </c>
      <c r="M56" s="73"/>
    </row>
    <row r="57" spans="1:13" ht="14.4" x14ac:dyDescent="0.55000000000000004">
      <c r="A57" s="61"/>
      <c r="B57" s="19" t="s">
        <v>94</v>
      </c>
      <c r="C57" s="29" t="s">
        <v>94</v>
      </c>
      <c r="D57" s="41">
        <v>8.5920000000000005</v>
      </c>
      <c r="E57" s="33"/>
      <c r="F57" s="45">
        <v>0</v>
      </c>
      <c r="G57" s="35">
        <f t="shared" si="4"/>
        <v>8.5920000000000005</v>
      </c>
      <c r="H57" s="35">
        <f t="shared" si="8"/>
        <v>-3.4499999999999531E-2</v>
      </c>
      <c r="I57" s="73"/>
      <c r="J57" s="50" t="s">
        <v>74</v>
      </c>
      <c r="K57" s="35" t="str">
        <f t="shared" si="6"/>
        <v>NA</v>
      </c>
      <c r="L57" s="35" t="str">
        <f t="shared" si="9"/>
        <v>NA</v>
      </c>
      <c r="M57" s="73"/>
    </row>
    <row r="58" spans="1:13" ht="14.4" x14ac:dyDescent="0.55000000000000004">
      <c r="A58" s="61"/>
      <c r="B58" s="19" t="s">
        <v>95</v>
      </c>
      <c r="C58" s="29" t="s">
        <v>95</v>
      </c>
      <c r="D58" s="41">
        <v>7.1189999999999998</v>
      </c>
      <c r="E58" s="33"/>
      <c r="F58" s="45">
        <v>0</v>
      </c>
      <c r="G58" s="35">
        <f t="shared" si="4"/>
        <v>7.1189999999999998</v>
      </c>
      <c r="H58" s="35">
        <f t="shared" si="8"/>
        <v>-1.5075000000000003</v>
      </c>
      <c r="I58" s="74"/>
      <c r="J58" s="50" t="s">
        <v>74</v>
      </c>
      <c r="K58" s="35" t="str">
        <f t="shared" si="6"/>
        <v>NA</v>
      </c>
      <c r="L58" s="35" t="str">
        <f t="shared" si="9"/>
        <v>NA</v>
      </c>
      <c r="M58" s="74"/>
    </row>
    <row r="59" spans="1:13" ht="14.4" x14ac:dyDescent="0.55000000000000004">
      <c r="A59" s="61"/>
      <c r="B59" s="19" t="s">
        <v>96</v>
      </c>
      <c r="C59" s="29" t="s">
        <v>122</v>
      </c>
      <c r="D59" s="41">
        <v>8.5869999999999997</v>
      </c>
      <c r="E59" s="33"/>
      <c r="F59" s="45">
        <v>0</v>
      </c>
      <c r="G59" s="35">
        <f t="shared" si="4"/>
        <v>8.5869999999999997</v>
      </c>
      <c r="H59" s="66"/>
      <c r="I59" s="68">
        <f>IF(OR(NET_NAME="NA",F:F="NA"),"NA",AVERAGEA(DQS1_1_LENGTHS)-AVERAGEA(CLOCK_1_LENGHTS))</f>
        <v>1.3369999999999997</v>
      </c>
      <c r="J59" s="50" t="s">
        <v>74</v>
      </c>
      <c r="K59" s="35" t="str">
        <f t="shared" si="6"/>
        <v>NA</v>
      </c>
      <c r="L59" s="66"/>
      <c r="M59" s="68" t="str">
        <f>IF(OR(NET_NAME="NA",J:J="NA"),"NA",AVERAGEA(DQS1_2_LENGTHS)-AVERAGEA(CLOCK_2_LENGHTS))</f>
        <v>NA</v>
      </c>
    </row>
    <row r="60" spans="1:13" ht="14.7" thickBot="1" x14ac:dyDescent="0.6">
      <c r="A60" s="63"/>
      <c r="B60" s="26" t="s">
        <v>97</v>
      </c>
      <c r="C60" s="30" t="s">
        <v>123</v>
      </c>
      <c r="D60" s="42">
        <v>8.6660000000000004</v>
      </c>
      <c r="E60" s="33"/>
      <c r="F60" s="54">
        <v>0</v>
      </c>
      <c r="G60" s="36">
        <f t="shared" si="4"/>
        <v>8.6660000000000004</v>
      </c>
      <c r="H60" s="67"/>
      <c r="I60" s="69"/>
      <c r="J60" s="51" t="s">
        <v>74</v>
      </c>
      <c r="K60" s="36" t="str">
        <f t="shared" si="6"/>
        <v>NA</v>
      </c>
      <c r="L60" s="67"/>
      <c r="M60" s="69"/>
    </row>
    <row r="61" spans="1:13" ht="14.4" x14ac:dyDescent="0.55000000000000004">
      <c r="A61" s="60" t="s">
        <v>37</v>
      </c>
      <c r="B61" s="18" t="s">
        <v>98</v>
      </c>
      <c r="C61" s="31" t="s">
        <v>98</v>
      </c>
      <c r="D61" s="40">
        <v>9.3170000000000002</v>
      </c>
      <c r="E61" s="33"/>
      <c r="F61" s="53" t="s">
        <v>74</v>
      </c>
      <c r="G61" s="34" t="str">
        <f t="shared" si="4"/>
        <v>NA</v>
      </c>
      <c r="H61" s="34" t="str">
        <f t="shared" ref="H61:H69" si="10">IF(OR(NET_NAME="NA",F:F="NA"),"NA",G:G-AVERAGEA(DQS2_1_LENGTHS))</f>
        <v>NA</v>
      </c>
      <c r="I61" s="64"/>
      <c r="J61" s="49">
        <v>0</v>
      </c>
      <c r="K61" s="34">
        <f t="shared" si="6"/>
        <v>9.3170000000000002</v>
      </c>
      <c r="L61" s="34">
        <f t="shared" ref="L61:L69" si="11">IF(OR(NET_NAME="NA",J:J="NA"),"NA",K:K-AVERAGEA(DQS2_2_LENGTHS))</f>
        <v>-0.50799999999999912</v>
      </c>
      <c r="M61" s="64"/>
    </row>
    <row r="62" spans="1:13" ht="14.4" x14ac:dyDescent="0.55000000000000004">
      <c r="A62" s="61"/>
      <c r="B62" s="19" t="s">
        <v>99</v>
      </c>
      <c r="C62" s="29" t="s">
        <v>99</v>
      </c>
      <c r="D62" s="41">
        <v>11.236000000000001</v>
      </c>
      <c r="E62" s="33"/>
      <c r="F62" s="45" t="s">
        <v>74</v>
      </c>
      <c r="G62" s="35" t="str">
        <f t="shared" si="4"/>
        <v>NA</v>
      </c>
      <c r="H62" s="35" t="str">
        <f t="shared" si="10"/>
        <v>NA</v>
      </c>
      <c r="I62" s="65"/>
      <c r="J62" s="50">
        <v>0</v>
      </c>
      <c r="K62" s="35">
        <f t="shared" si="6"/>
        <v>11.236000000000001</v>
      </c>
      <c r="L62" s="35">
        <f t="shared" si="11"/>
        <v>1.4110000000000014</v>
      </c>
      <c r="M62" s="65"/>
    </row>
    <row r="63" spans="1:13" ht="14.4" x14ac:dyDescent="0.55000000000000004">
      <c r="A63" s="61"/>
      <c r="B63" s="19" t="s">
        <v>100</v>
      </c>
      <c r="C63" s="29" t="s">
        <v>100</v>
      </c>
      <c r="D63" s="41">
        <v>8.5449999999999999</v>
      </c>
      <c r="E63" s="33"/>
      <c r="F63" s="45" t="s">
        <v>74</v>
      </c>
      <c r="G63" s="35" t="str">
        <f t="shared" si="4"/>
        <v>NA</v>
      </c>
      <c r="H63" s="35" t="str">
        <f t="shared" si="10"/>
        <v>NA</v>
      </c>
      <c r="I63" s="65"/>
      <c r="J63" s="50">
        <v>0</v>
      </c>
      <c r="K63" s="35">
        <f t="shared" si="6"/>
        <v>8.5449999999999999</v>
      </c>
      <c r="L63" s="35">
        <f t="shared" si="11"/>
        <v>-1.2799999999999994</v>
      </c>
      <c r="M63" s="65"/>
    </row>
    <row r="64" spans="1:13" ht="14.4" x14ac:dyDescent="0.55000000000000004">
      <c r="A64" s="61"/>
      <c r="B64" s="19" t="s">
        <v>101</v>
      </c>
      <c r="C64" s="29" t="s">
        <v>101</v>
      </c>
      <c r="D64" s="41">
        <v>10.029999999999999</v>
      </c>
      <c r="E64" s="33"/>
      <c r="F64" s="45" t="s">
        <v>74</v>
      </c>
      <c r="G64" s="35" t="str">
        <f t="shared" si="4"/>
        <v>NA</v>
      </c>
      <c r="H64" s="35" t="str">
        <f t="shared" si="10"/>
        <v>NA</v>
      </c>
      <c r="I64" s="65"/>
      <c r="J64" s="50">
        <v>0</v>
      </c>
      <c r="K64" s="35">
        <f t="shared" si="6"/>
        <v>10.029999999999999</v>
      </c>
      <c r="L64" s="35">
        <f t="shared" si="11"/>
        <v>0.20500000000000007</v>
      </c>
      <c r="M64" s="65"/>
    </row>
    <row r="65" spans="1:13" ht="14.4" x14ac:dyDescent="0.55000000000000004">
      <c r="A65" s="61"/>
      <c r="B65" s="19" t="s">
        <v>102</v>
      </c>
      <c r="C65" s="29" t="s">
        <v>102</v>
      </c>
      <c r="D65" s="41">
        <v>6.8369999999999997</v>
      </c>
      <c r="E65" s="33"/>
      <c r="F65" s="45" t="s">
        <v>74</v>
      </c>
      <c r="G65" s="35" t="str">
        <f t="shared" si="4"/>
        <v>NA</v>
      </c>
      <c r="H65" s="35" t="str">
        <f t="shared" si="10"/>
        <v>NA</v>
      </c>
      <c r="I65" s="65"/>
      <c r="J65" s="50">
        <v>0</v>
      </c>
      <c r="K65" s="35">
        <f t="shared" si="6"/>
        <v>6.8369999999999997</v>
      </c>
      <c r="L65" s="35">
        <f t="shared" si="11"/>
        <v>-2.9879999999999995</v>
      </c>
      <c r="M65" s="65"/>
    </row>
    <row r="66" spans="1:13" ht="14.4" x14ac:dyDescent="0.55000000000000004">
      <c r="A66" s="61"/>
      <c r="B66" s="19" t="s">
        <v>103</v>
      </c>
      <c r="C66" s="29" t="s">
        <v>103</v>
      </c>
      <c r="D66" s="41">
        <v>6.19</v>
      </c>
      <c r="E66" s="33"/>
      <c r="F66" s="45" t="s">
        <v>74</v>
      </c>
      <c r="G66" s="35" t="str">
        <f t="shared" si="4"/>
        <v>NA</v>
      </c>
      <c r="H66" s="35" t="str">
        <f t="shared" si="10"/>
        <v>NA</v>
      </c>
      <c r="I66" s="65"/>
      <c r="J66" s="50">
        <v>0</v>
      </c>
      <c r="K66" s="35">
        <f t="shared" si="6"/>
        <v>6.19</v>
      </c>
      <c r="L66" s="35">
        <f t="shared" si="11"/>
        <v>-3.6349999999999989</v>
      </c>
      <c r="M66" s="65"/>
    </row>
    <row r="67" spans="1:13" ht="14.4" x14ac:dyDescent="0.55000000000000004">
      <c r="A67" s="61"/>
      <c r="B67" s="19" t="s">
        <v>104</v>
      </c>
      <c r="C67" s="29" t="s">
        <v>104</v>
      </c>
      <c r="D67" s="41">
        <v>6.6130000000000004</v>
      </c>
      <c r="E67" s="33"/>
      <c r="F67" s="45" t="s">
        <v>74</v>
      </c>
      <c r="G67" s="35" t="str">
        <f t="shared" si="4"/>
        <v>NA</v>
      </c>
      <c r="H67" s="35" t="str">
        <f t="shared" si="10"/>
        <v>NA</v>
      </c>
      <c r="I67" s="65"/>
      <c r="J67" s="50">
        <v>0</v>
      </c>
      <c r="K67" s="35">
        <f t="shared" si="6"/>
        <v>6.6130000000000004</v>
      </c>
      <c r="L67" s="35">
        <f t="shared" si="11"/>
        <v>-3.2119999999999989</v>
      </c>
      <c r="M67" s="65"/>
    </row>
    <row r="68" spans="1:13" ht="14.4" x14ac:dyDescent="0.55000000000000004">
      <c r="A68" s="61"/>
      <c r="B68" s="19" t="s">
        <v>105</v>
      </c>
      <c r="C68" s="29" t="s">
        <v>105</v>
      </c>
      <c r="D68" s="41">
        <v>7.258</v>
      </c>
      <c r="E68" s="33"/>
      <c r="F68" s="45" t="s">
        <v>74</v>
      </c>
      <c r="G68" s="35" t="str">
        <f t="shared" si="4"/>
        <v>NA</v>
      </c>
      <c r="H68" s="35" t="str">
        <f t="shared" si="10"/>
        <v>NA</v>
      </c>
      <c r="I68" s="65"/>
      <c r="J68" s="50">
        <v>0</v>
      </c>
      <c r="K68" s="35">
        <f t="shared" si="6"/>
        <v>7.258</v>
      </c>
      <c r="L68" s="35">
        <f t="shared" si="11"/>
        <v>-2.5669999999999993</v>
      </c>
      <c r="M68" s="65"/>
    </row>
    <row r="69" spans="1:13" ht="14.4" x14ac:dyDescent="0.55000000000000004">
      <c r="A69" s="61"/>
      <c r="B69" s="19" t="s">
        <v>106</v>
      </c>
      <c r="C69" s="29" t="s">
        <v>106</v>
      </c>
      <c r="D69" s="41">
        <v>8.0109999999999992</v>
      </c>
      <c r="E69" s="33"/>
      <c r="F69" s="45" t="s">
        <v>74</v>
      </c>
      <c r="G69" s="35" t="str">
        <f t="shared" si="4"/>
        <v>NA</v>
      </c>
      <c r="H69" s="35" t="str">
        <f t="shared" si="10"/>
        <v>NA</v>
      </c>
      <c r="I69" s="65"/>
      <c r="J69" s="50">
        <v>0</v>
      </c>
      <c r="K69" s="35">
        <f t="shared" si="6"/>
        <v>8.0109999999999992</v>
      </c>
      <c r="L69" s="35">
        <f t="shared" si="11"/>
        <v>-1.8140000000000001</v>
      </c>
      <c r="M69" s="65"/>
    </row>
    <row r="70" spans="1:13" ht="14.4" x14ac:dyDescent="0.55000000000000004">
      <c r="A70" s="61"/>
      <c r="B70" s="19" t="s">
        <v>107</v>
      </c>
      <c r="C70" s="29" t="s">
        <v>124</v>
      </c>
      <c r="D70" s="41">
        <v>9.702</v>
      </c>
      <c r="E70" s="33"/>
      <c r="F70" s="45" t="s">
        <v>74</v>
      </c>
      <c r="G70" s="35" t="str">
        <f t="shared" si="4"/>
        <v>NA</v>
      </c>
      <c r="H70" s="66"/>
      <c r="I70" s="68" t="str">
        <f>IF(OR(NET_NAME="NA",F:F="NA"),"NA",AVERAGEA(DQS2_1_LENGTHS)-AVERAGEA(CLOCK_1_LENGHTS))</f>
        <v>NA</v>
      </c>
      <c r="J70" s="50">
        <v>0</v>
      </c>
      <c r="K70" s="35">
        <f t="shared" si="6"/>
        <v>9.702</v>
      </c>
      <c r="L70" s="66"/>
      <c r="M70" s="68">
        <f>IF(OR(NET_NAME="NA",J:J="NA"),"NA",AVERAGEA(DQS2_2_LENGTHS)-AVERAGEA(CLOCK_2_LENGHTS))</f>
        <v>2.535499999999999</v>
      </c>
    </row>
    <row r="71" spans="1:13" ht="14.7" thickBot="1" x14ac:dyDescent="0.6">
      <c r="A71" s="62"/>
      <c r="B71" s="20" t="s">
        <v>108</v>
      </c>
      <c r="C71" s="32" t="s">
        <v>125</v>
      </c>
      <c r="D71" s="48">
        <v>9.9480000000000004</v>
      </c>
      <c r="E71" s="33"/>
      <c r="F71" s="54" t="s">
        <v>74</v>
      </c>
      <c r="G71" s="37" t="str">
        <f t="shared" si="4"/>
        <v>NA</v>
      </c>
      <c r="H71" s="70"/>
      <c r="I71" s="69"/>
      <c r="J71" s="52">
        <v>0</v>
      </c>
      <c r="K71" s="37">
        <f t="shared" si="6"/>
        <v>9.9480000000000004</v>
      </c>
      <c r="L71" s="70"/>
      <c r="M71" s="69"/>
    </row>
    <row r="72" spans="1:13" ht="14.4" x14ac:dyDescent="0.55000000000000004">
      <c r="A72" s="60" t="s">
        <v>38</v>
      </c>
      <c r="B72" s="18" t="s">
        <v>109</v>
      </c>
      <c r="C72" s="31" t="s">
        <v>109</v>
      </c>
      <c r="D72" s="40">
        <v>5.59</v>
      </c>
      <c r="E72" s="33"/>
      <c r="F72" s="53" t="s">
        <v>74</v>
      </c>
      <c r="G72" s="34" t="str">
        <f t="shared" si="4"/>
        <v>NA</v>
      </c>
      <c r="H72" s="34" t="str">
        <f t="shared" ref="H72:H80" si="12">IF(OR(NET_NAME="NA",F:F="NA"),"NA",G:G-AVERAGEA(DQS3_1_LENGTHS))</f>
        <v>NA</v>
      </c>
      <c r="I72" s="64"/>
      <c r="J72" s="49">
        <v>0</v>
      </c>
      <c r="K72" s="34">
        <f t="shared" si="6"/>
        <v>5.59</v>
      </c>
      <c r="L72" s="34">
        <f t="shared" ref="L72:L80" si="13">IF(OR(NET_NAME="NA",J:J="NA"),"NA",K:K-AVERAGEA(DQS3_2_LENGTHS))</f>
        <v>-2.3950000000000005</v>
      </c>
      <c r="M72" s="64"/>
    </row>
    <row r="73" spans="1:13" ht="14.4" x14ac:dyDescent="0.55000000000000004">
      <c r="A73" s="61"/>
      <c r="B73" s="19" t="s">
        <v>110</v>
      </c>
      <c r="C73" s="29" t="s">
        <v>110</v>
      </c>
      <c r="D73" s="41">
        <v>8.0820000000000007</v>
      </c>
      <c r="E73" s="33"/>
      <c r="F73" s="45" t="s">
        <v>74</v>
      </c>
      <c r="G73" s="35" t="str">
        <f t="shared" si="4"/>
        <v>NA</v>
      </c>
      <c r="H73" s="35" t="str">
        <f t="shared" si="12"/>
        <v>NA</v>
      </c>
      <c r="I73" s="65"/>
      <c r="J73" s="50">
        <v>0</v>
      </c>
      <c r="K73" s="35">
        <f t="shared" si="6"/>
        <v>8.0820000000000007</v>
      </c>
      <c r="L73" s="35">
        <f t="shared" si="13"/>
        <v>9.7000000000000419E-2</v>
      </c>
      <c r="M73" s="65"/>
    </row>
    <row r="74" spans="1:13" ht="14.4" x14ac:dyDescent="0.55000000000000004">
      <c r="A74" s="61"/>
      <c r="B74" s="19" t="s">
        <v>111</v>
      </c>
      <c r="C74" s="29" t="s">
        <v>111</v>
      </c>
      <c r="D74" s="41">
        <v>7.05</v>
      </c>
      <c r="E74" s="33"/>
      <c r="F74" s="45" t="s">
        <v>74</v>
      </c>
      <c r="G74" s="35" t="str">
        <f t="shared" si="4"/>
        <v>NA</v>
      </c>
      <c r="H74" s="35" t="str">
        <f t="shared" si="12"/>
        <v>NA</v>
      </c>
      <c r="I74" s="65"/>
      <c r="J74" s="50">
        <v>0</v>
      </c>
      <c r="K74" s="35">
        <f t="shared" si="6"/>
        <v>7.05</v>
      </c>
      <c r="L74" s="35">
        <f t="shared" si="13"/>
        <v>-0.9350000000000005</v>
      </c>
      <c r="M74" s="65"/>
    </row>
    <row r="75" spans="1:13" ht="14.4" x14ac:dyDescent="0.55000000000000004">
      <c r="A75" s="61"/>
      <c r="B75" s="19" t="s">
        <v>112</v>
      </c>
      <c r="C75" s="29" t="s">
        <v>112</v>
      </c>
      <c r="D75" s="41">
        <v>6.4130000000000003</v>
      </c>
      <c r="E75" s="33"/>
      <c r="F75" s="45" t="s">
        <v>74</v>
      </c>
      <c r="G75" s="35" t="str">
        <f t="shared" si="4"/>
        <v>NA</v>
      </c>
      <c r="H75" s="35" t="str">
        <f t="shared" si="12"/>
        <v>NA</v>
      </c>
      <c r="I75" s="65"/>
      <c r="J75" s="50">
        <v>0</v>
      </c>
      <c r="K75" s="35">
        <f t="shared" si="6"/>
        <v>6.4130000000000003</v>
      </c>
      <c r="L75" s="35">
        <f t="shared" si="13"/>
        <v>-1.5720000000000001</v>
      </c>
      <c r="M75" s="65"/>
    </row>
    <row r="76" spans="1:13" ht="14.4" x14ac:dyDescent="0.55000000000000004">
      <c r="A76" s="61"/>
      <c r="B76" s="19" t="s">
        <v>113</v>
      </c>
      <c r="C76" s="29" t="s">
        <v>113</v>
      </c>
      <c r="D76" s="41">
        <v>6.6310000000000002</v>
      </c>
      <c r="E76" s="33"/>
      <c r="F76" s="45" t="s">
        <v>74</v>
      </c>
      <c r="G76" s="35" t="str">
        <f t="shared" si="4"/>
        <v>NA</v>
      </c>
      <c r="H76" s="35" t="str">
        <f t="shared" si="12"/>
        <v>NA</v>
      </c>
      <c r="I76" s="65"/>
      <c r="J76" s="50">
        <v>0</v>
      </c>
      <c r="K76" s="35">
        <f t="shared" si="6"/>
        <v>6.6310000000000002</v>
      </c>
      <c r="L76" s="35">
        <f t="shared" si="13"/>
        <v>-1.3540000000000001</v>
      </c>
      <c r="M76" s="65"/>
    </row>
    <row r="77" spans="1:13" ht="14.4" x14ac:dyDescent="0.55000000000000004">
      <c r="A77" s="61"/>
      <c r="B77" s="19" t="s">
        <v>114</v>
      </c>
      <c r="C77" s="29" t="s">
        <v>114</v>
      </c>
      <c r="D77" s="41">
        <v>6.0449999999999999</v>
      </c>
      <c r="E77" s="33"/>
      <c r="F77" s="45" t="s">
        <v>74</v>
      </c>
      <c r="G77" s="35" t="str">
        <f t="shared" si="4"/>
        <v>NA</v>
      </c>
      <c r="H77" s="35" t="str">
        <f t="shared" si="12"/>
        <v>NA</v>
      </c>
      <c r="I77" s="65"/>
      <c r="J77" s="50">
        <v>0</v>
      </c>
      <c r="K77" s="35">
        <f t="shared" si="6"/>
        <v>6.0449999999999999</v>
      </c>
      <c r="L77" s="35">
        <f t="shared" si="13"/>
        <v>-1.9400000000000004</v>
      </c>
      <c r="M77" s="65"/>
    </row>
    <row r="78" spans="1:13" ht="14.4" x14ac:dyDescent="0.55000000000000004">
      <c r="A78" s="61"/>
      <c r="B78" s="19" t="s">
        <v>115</v>
      </c>
      <c r="C78" s="29" t="s">
        <v>115</v>
      </c>
      <c r="D78" s="41">
        <v>6.0019999999999998</v>
      </c>
      <c r="E78" s="33"/>
      <c r="F78" s="45" t="s">
        <v>74</v>
      </c>
      <c r="G78" s="35" t="str">
        <f t="shared" si="4"/>
        <v>NA</v>
      </c>
      <c r="H78" s="35" t="str">
        <f t="shared" si="12"/>
        <v>NA</v>
      </c>
      <c r="I78" s="65"/>
      <c r="J78" s="50">
        <v>0</v>
      </c>
      <c r="K78" s="35">
        <f t="shared" si="6"/>
        <v>6.0019999999999998</v>
      </c>
      <c r="L78" s="35">
        <f t="shared" si="13"/>
        <v>-1.9830000000000005</v>
      </c>
      <c r="M78" s="65"/>
    </row>
    <row r="79" spans="1:13" ht="14.4" x14ac:dyDescent="0.55000000000000004">
      <c r="A79" s="61"/>
      <c r="B79" s="19" t="s">
        <v>116</v>
      </c>
      <c r="C79" s="29" t="s">
        <v>116</v>
      </c>
      <c r="D79" s="41">
        <v>6.7270000000000003</v>
      </c>
      <c r="E79" s="33"/>
      <c r="F79" s="45" t="s">
        <v>74</v>
      </c>
      <c r="G79" s="35" t="str">
        <f t="shared" si="4"/>
        <v>NA</v>
      </c>
      <c r="H79" s="35" t="str">
        <f t="shared" si="12"/>
        <v>NA</v>
      </c>
      <c r="I79" s="65"/>
      <c r="J79" s="50">
        <v>0</v>
      </c>
      <c r="K79" s="35">
        <f t="shared" si="6"/>
        <v>6.7270000000000003</v>
      </c>
      <c r="L79" s="35">
        <f t="shared" si="13"/>
        <v>-1.258</v>
      </c>
      <c r="M79" s="65"/>
    </row>
    <row r="80" spans="1:13" ht="14.4" x14ac:dyDescent="0.55000000000000004">
      <c r="A80" s="61"/>
      <c r="B80" s="19" t="s">
        <v>117</v>
      </c>
      <c r="C80" s="29" t="s">
        <v>117</v>
      </c>
      <c r="D80" s="41">
        <v>5.8339999999999996</v>
      </c>
      <c r="E80" s="33"/>
      <c r="F80" s="45" t="s">
        <v>74</v>
      </c>
      <c r="G80" s="35" t="str">
        <f t="shared" si="4"/>
        <v>NA</v>
      </c>
      <c r="H80" s="35" t="str">
        <f t="shared" si="12"/>
        <v>NA</v>
      </c>
      <c r="I80" s="65"/>
      <c r="J80" s="50">
        <v>0</v>
      </c>
      <c r="K80" s="35">
        <f t="shared" si="6"/>
        <v>5.8339999999999996</v>
      </c>
      <c r="L80" s="35">
        <f t="shared" si="13"/>
        <v>-2.1510000000000007</v>
      </c>
      <c r="M80" s="65"/>
    </row>
    <row r="81" spans="1:13" ht="14.4" x14ac:dyDescent="0.55000000000000004">
      <c r="A81" s="61"/>
      <c r="B81" s="19" t="s">
        <v>118</v>
      </c>
      <c r="C81" s="29" t="s">
        <v>126</v>
      </c>
      <c r="D81" s="41">
        <v>7.8109999999999999</v>
      </c>
      <c r="E81" s="33"/>
      <c r="F81" s="45" t="s">
        <v>74</v>
      </c>
      <c r="G81" s="35" t="str">
        <f t="shared" si="4"/>
        <v>NA</v>
      </c>
      <c r="H81" s="66"/>
      <c r="I81" s="68" t="str">
        <f>IF(OR(NET_NAME="NA",F:F="NA"),"NA",AVERAGEA(DQS3_1_LENGTHS)-AVERAGEA(CLOCK_1_LENGHTS))</f>
        <v>NA</v>
      </c>
      <c r="J81" s="50">
        <v>0</v>
      </c>
      <c r="K81" s="35">
        <f t="shared" si="6"/>
        <v>7.8109999999999999</v>
      </c>
      <c r="L81" s="66"/>
      <c r="M81" s="68">
        <f>IF(OR(NET_NAME="NA",J:J="NA"),"NA",AVERAGEA(DQS3_2_LENGTHS)-AVERAGEA(CLOCK_2_LENGHTS))</f>
        <v>0.69550000000000001</v>
      </c>
    </row>
    <row r="82" spans="1:13" ht="14.7" thickBot="1" x14ac:dyDescent="0.6">
      <c r="A82" s="63"/>
      <c r="B82" s="26" t="s">
        <v>119</v>
      </c>
      <c r="C82" s="30" t="s">
        <v>127</v>
      </c>
      <c r="D82" s="42">
        <v>8.1590000000000007</v>
      </c>
      <c r="E82" s="33"/>
      <c r="F82" s="54" t="s">
        <v>74</v>
      </c>
      <c r="G82" s="36" t="str">
        <f t="shared" si="4"/>
        <v>NA</v>
      </c>
      <c r="H82" s="67"/>
      <c r="I82" s="69"/>
      <c r="J82" s="51">
        <v>0</v>
      </c>
      <c r="K82" s="36">
        <f t="shared" si="6"/>
        <v>8.1590000000000007</v>
      </c>
      <c r="L82" s="67"/>
      <c r="M82" s="69"/>
    </row>
    <row r="85" spans="1:13" x14ac:dyDescent="0.55000000000000004">
      <c r="F85" s="55" t="str">
        <f>IF(
OR(COUNT(F39:F82)+COUNTBLANK(F39:F82)&gt;22,
   AND(COUNT(F39:F60)+COUNTBLANK(F39:F60)&lt;22,COUNT(F61:F82)+COUNTBLANK(F61:F82)&lt;22)),
"Warning: Combination not supported","")</f>
        <v/>
      </c>
      <c r="J85" s="55" t="str">
        <f>IF(
OR(COUNT(J39:J82)+COUNTBLANK(J39:J82)&gt;22,
   AND(COUNT(J39:J60)+COUNTBLANK(J39:J60)&lt;22,COUNT(J61:J82)+COUNTBLANK(J61:J82)&lt;22)),
"Warning: Combination not supported","")</f>
        <v/>
      </c>
    </row>
  </sheetData>
  <sheetProtection sheet="1" objects="1" scenarios="1"/>
  <mergeCells count="36">
    <mergeCell ref="O12:P12"/>
    <mergeCell ref="O2:P2"/>
    <mergeCell ref="H7:H8"/>
    <mergeCell ref="L7:L8"/>
    <mergeCell ref="O6:P7"/>
    <mergeCell ref="O11:P11"/>
    <mergeCell ref="B1:M1"/>
    <mergeCell ref="A50:A60"/>
    <mergeCell ref="I50:I58"/>
    <mergeCell ref="H59:H60"/>
    <mergeCell ref="I59:I60"/>
    <mergeCell ref="M39:M47"/>
    <mergeCell ref="L48:L49"/>
    <mergeCell ref="M48:M49"/>
    <mergeCell ref="M50:M58"/>
    <mergeCell ref="L59:L60"/>
    <mergeCell ref="M59:M60"/>
    <mergeCell ref="A39:A49"/>
    <mergeCell ref="I39:I47"/>
    <mergeCell ref="H48:H49"/>
    <mergeCell ref="I48:I49"/>
    <mergeCell ref="A3:A33"/>
    <mergeCell ref="A61:A71"/>
    <mergeCell ref="A72:A82"/>
    <mergeCell ref="M72:M80"/>
    <mergeCell ref="L81:L82"/>
    <mergeCell ref="M81:M82"/>
    <mergeCell ref="I61:I69"/>
    <mergeCell ref="H70:H71"/>
    <mergeCell ref="I70:I71"/>
    <mergeCell ref="I72:I80"/>
    <mergeCell ref="H81:H82"/>
    <mergeCell ref="I81:I82"/>
    <mergeCell ref="M61:M69"/>
    <mergeCell ref="L70:L71"/>
    <mergeCell ref="M70:M71"/>
  </mergeCells>
  <phoneticPr fontId="2" type="noConversion"/>
  <conditionalFormatting sqref="G3:G33">
    <cfRule type="colorScale" priority="12">
      <colorScale>
        <cfvo type="min"/>
        <cfvo type="percentile" val="50"/>
        <cfvo type="max"/>
        <color rgb="FF63BE7B"/>
        <color rgb="FFFFEB84"/>
        <color rgb="FFF8696B"/>
      </colorScale>
    </cfRule>
  </conditionalFormatting>
  <conditionalFormatting sqref="K3:K33">
    <cfRule type="colorScale" priority="13">
      <colorScale>
        <cfvo type="min"/>
        <cfvo type="percentile" val="50"/>
        <cfvo type="max"/>
        <color rgb="FF63BE7B"/>
        <color rgb="FFFFEB84"/>
        <color rgb="FFF8696B"/>
      </colorScale>
    </cfRule>
  </conditionalFormatting>
  <conditionalFormatting sqref="G39:G49">
    <cfRule type="colorScale" priority="14">
      <colorScale>
        <cfvo type="min"/>
        <cfvo type="percentile" val="50"/>
        <cfvo type="max"/>
        <color rgb="FF63BE7B"/>
        <color rgb="FFFFEB84"/>
        <color rgb="FFF8696B"/>
      </colorScale>
    </cfRule>
  </conditionalFormatting>
  <conditionalFormatting sqref="G50:G60">
    <cfRule type="colorScale" priority="16">
      <colorScale>
        <cfvo type="min"/>
        <cfvo type="percentile" val="50"/>
        <cfvo type="max"/>
        <color rgb="FF63BE7B"/>
        <color rgb="FFFFEB84"/>
        <color rgb="FFF8696B"/>
      </colorScale>
    </cfRule>
  </conditionalFormatting>
  <conditionalFormatting sqref="K61:K71">
    <cfRule type="colorScale" priority="28">
      <colorScale>
        <cfvo type="min"/>
        <cfvo type="percentile" val="50"/>
        <cfvo type="max"/>
        <color rgb="FF63BE7B"/>
        <color rgb="FFFFEB84"/>
        <color rgb="FFF8696B"/>
      </colorScale>
    </cfRule>
  </conditionalFormatting>
  <conditionalFormatting sqref="K72:K82">
    <cfRule type="colorScale" priority="29">
      <colorScale>
        <cfvo type="min"/>
        <cfvo type="percentile" val="50"/>
        <cfvo type="max"/>
        <color rgb="FF63BE7B"/>
        <color rgb="FFFFEB84"/>
        <color rgb="FFF8696B"/>
      </colorScale>
    </cfRule>
  </conditionalFormatting>
  <conditionalFormatting sqref="K39:K49">
    <cfRule type="colorScale" priority="20">
      <colorScale>
        <cfvo type="min"/>
        <cfvo type="percentile" val="50"/>
        <cfvo type="max"/>
        <color rgb="FF63BE7B"/>
        <color rgb="FFFFEB84"/>
        <color rgb="FFF8696B"/>
      </colorScale>
    </cfRule>
  </conditionalFormatting>
  <conditionalFormatting sqref="K50:K60">
    <cfRule type="colorScale" priority="21">
      <colorScale>
        <cfvo type="min"/>
        <cfvo type="percentile" val="50"/>
        <cfvo type="max"/>
        <color rgb="FF63BE7B"/>
        <color rgb="FFFFEB84"/>
        <color rgb="FFF8696B"/>
      </colorScale>
    </cfRule>
  </conditionalFormatting>
  <conditionalFormatting sqref="H39:H82 L39:L82">
    <cfRule type="cellIs" dxfId="9" priority="30" operator="notBetween">
      <formula>-1.42</formula>
      <formula>1.42</formula>
    </cfRule>
    <cfRule type="cellIs" dxfId="8" priority="31" operator="between">
      <formula>-1.42</formula>
      <formula>1.42</formula>
    </cfRule>
  </conditionalFormatting>
  <conditionalFormatting sqref="G61:G71">
    <cfRule type="colorScale" priority="17">
      <colorScale>
        <cfvo type="min"/>
        <cfvo type="percentile" val="50"/>
        <cfvo type="max"/>
        <color rgb="FF63BE7B"/>
        <color rgb="FFFFEB84"/>
        <color rgb="FFF8696B"/>
      </colorScale>
    </cfRule>
  </conditionalFormatting>
  <conditionalFormatting sqref="G72:G82">
    <cfRule type="colorScale" priority="19">
      <colorScale>
        <cfvo type="min"/>
        <cfvo type="percentile" val="50"/>
        <cfvo type="max"/>
        <color rgb="FF63BE7B"/>
        <color rgb="FFFFEB84"/>
        <color rgb="FFF8696B"/>
      </colorScale>
    </cfRule>
  </conditionalFormatting>
  <conditionalFormatting sqref="I48 I59 I70 I81 M48 M59 M70 M81">
    <cfRule type="cellIs" dxfId="7" priority="32" operator="notBetween">
      <formula>-12.07</formula>
      <formula>12.07</formula>
    </cfRule>
    <cfRule type="cellIs" dxfId="6" priority="47" operator="between">
      <formula>-12.07</formula>
      <formula>12.07</formula>
    </cfRule>
  </conditionalFormatting>
  <conditionalFormatting sqref="A13:P1048576 A12:N12 A1:P11">
    <cfRule type="expression" dxfId="5" priority="4">
      <formula>CELL("protect",A1)=0</formula>
    </cfRule>
    <cfRule type="cellIs" dxfId="4" priority="8" stopIfTrue="1" operator="equal">
      <formula>"NA"</formula>
    </cfRule>
    <cfRule type="expression" priority="9" stopIfTrue="1">
      <formula>NOT(ISNUMBER(A1))</formula>
    </cfRule>
  </conditionalFormatting>
  <conditionalFormatting sqref="H3:H33 L3:L33">
    <cfRule type="cellIs" dxfId="3" priority="48" operator="between">
      <formula>-3.55</formula>
      <formula>3.55</formula>
    </cfRule>
    <cfRule type="cellIs" dxfId="2" priority="49" operator="notBetween">
      <formula>-3.55</formula>
      <formula>3.55</formula>
    </cfRule>
  </conditionalFormatting>
  <conditionalFormatting sqref="O12:P12">
    <cfRule type="expression" dxfId="1" priority="1">
      <formula>CELL("protect",O12)=0</formula>
    </cfRule>
    <cfRule type="cellIs" dxfId="0" priority="2" stopIfTrue="1" operator="equal">
      <formula>"NA"</formula>
    </cfRule>
    <cfRule type="expression" priority="3" stopIfTrue="1">
      <formula>NOT(ISNUMBER(O12))</formula>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20</v>
      </c>
      <c r="B3" t="s">
        <v>21</v>
      </c>
      <c r="C3" t="s">
        <v>22</v>
      </c>
      <c r="D3" t="s">
        <v>23</v>
      </c>
      <c r="E3" t="s">
        <v>24</v>
      </c>
      <c r="F3">
        <v>14</v>
      </c>
      <c r="G3" t="s">
        <v>25</v>
      </c>
    </row>
    <row r="4" spans="1:7" x14ac:dyDescent="0.55000000000000004">
      <c r="A4" t="s">
        <v>31</v>
      </c>
      <c r="B4" t="s">
        <v>32</v>
      </c>
      <c r="C4" t="s">
        <v>33</v>
      </c>
      <c r="D4" t="s">
        <v>34</v>
      </c>
      <c r="E4" t="s">
        <v>35</v>
      </c>
      <c r="F4">
        <v>5</v>
      </c>
      <c r="G4" t="s">
        <v>36</v>
      </c>
    </row>
    <row r="5" spans="1:7" x14ac:dyDescent="0.55000000000000004">
      <c r="A5" t="s">
        <v>65</v>
      </c>
      <c r="B5" t="s">
        <v>66</v>
      </c>
      <c r="C5" t="s">
        <v>67</v>
      </c>
      <c r="D5" t="s">
        <v>68</v>
      </c>
      <c r="E5" t="s">
        <v>69</v>
      </c>
      <c r="F5">
        <v>9</v>
      </c>
      <c r="G5" t="s">
        <v>70</v>
      </c>
    </row>
  </sheetData>
  <pageMargins left="0.7" right="0.7" top="0.75" bottom="0.75" header="0.3" footer="0.3"/>
  <pageSetup paperSize="9" orientation="portrait"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12</vt:i4>
      </vt:variant>
    </vt:vector>
  </HeadingPairs>
  <TitlesOfParts>
    <vt:vector size="15" baseType="lpstr">
      <vt:lpstr>Info</vt:lpstr>
      <vt:lpstr>DDR4</vt:lpstr>
      <vt:lpstr>Classified as UnClassified</vt:lpstr>
      <vt:lpstr>CLOCK_1_LENGHTS</vt:lpstr>
      <vt:lpstr>CLOCK_2_LENGHTS</vt:lpstr>
      <vt:lpstr>DQS0_1_LENGTHS</vt:lpstr>
      <vt:lpstr>DQS0_2_LENGTHS</vt:lpstr>
      <vt:lpstr>DQS1_1_LENGTHS</vt:lpstr>
      <vt:lpstr>DQS1_2_LENGTHS</vt:lpstr>
      <vt:lpstr>DQS2_1_LENGTHS</vt:lpstr>
      <vt:lpstr>DQS2_2_LENGTHS</vt:lpstr>
      <vt:lpstr>DQS3_1_LENGTHS</vt:lpstr>
      <vt:lpstr>DQS3_2_LENGTHS</vt:lpstr>
      <vt:lpstr>'DDR4'!NET_NAME</vt:lpstr>
      <vt:lpstr>'DDR4'!PACKAGE_LENGTH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2023-08-28T14:36:49Z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2023-08-25T13:57:29Z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99997212-c9eb-4329-989a-22d3c644b81d</vt:lpwstr>
  </property>
  <property fmtid="{D5CDD505-2E9C-101B-9397-08002B2CF9AE}" pid="8" name="MSIP_Label_23add6c0-cfdb-4bb9-b90f-bf23b83aa6c0_ContentBits">
    <vt:lpwstr>2</vt:lpwstr>
  </property>
</Properties>
</file>